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terjber\Dropbox\Bøker\Grunnleggende økonomistyring\Materiell hjemmesiden\"/>
    </mc:Choice>
  </mc:AlternateContent>
  <xr:revisionPtr revIDLastSave="0" documentId="13_ncr:1_{ABA47DED-FA5F-4EEA-BA37-F8AE7E7BA342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Forside" sheetId="5" r:id="rId1"/>
    <sheet name="Beholdningsendringer" sheetId="11" r:id="rId2"/>
    <sheet name="Budsjettert til virkelig res" sheetId="10" r:id="rId3"/>
    <sheet name="Avviksanalyse kostnader" sheetId="9" r:id="rId4"/>
    <sheet name="11.4 BEB Konfeksjon" sheetId="6" r:id="rId5"/>
    <sheet name="Appendiks Brandvik" sheetId="7" r:id="rId6"/>
    <sheet name="Appendiks Lade Metall" sheetId="8" r:id="rId7"/>
    <sheet name="Standardkostregnskap_Bidrag" sheetId="3" r:id="rId8"/>
    <sheet name="Standardkostregnskap_Selvkost" sheetId="4" r:id="rId9"/>
    <sheet name="Normalregnskaps_Bidrag" sheetId="2" r:id="rId10"/>
    <sheet name="Normalregnskap_Selvkost" sheetId="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7" l="1"/>
  <c r="E2" i="11" l="1"/>
  <c r="K2" i="11" s="1"/>
  <c r="E1" i="11"/>
  <c r="K1" i="11" s="1"/>
  <c r="K8" i="10"/>
  <c r="K9" i="10" s="1"/>
  <c r="K11" i="10" s="1"/>
  <c r="K7" i="10"/>
  <c r="I10" i="10"/>
  <c r="I8" i="10"/>
  <c r="I7" i="10"/>
  <c r="I9" i="10" s="1"/>
  <c r="I11" i="10" s="1"/>
  <c r="H47" i="9"/>
  <c r="H48" i="9"/>
  <c r="J46" i="9"/>
  <c r="H42" i="9"/>
  <c r="I41" i="9"/>
  <c r="H40" i="9"/>
  <c r="J39" i="9"/>
  <c r="H35" i="9"/>
  <c r="I50" i="9" s="1"/>
  <c r="H33" i="9"/>
  <c r="J32" i="9"/>
  <c r="J26" i="9"/>
  <c r="J25" i="9"/>
  <c r="J24" i="9"/>
  <c r="I27" i="9"/>
  <c r="H27" i="9"/>
  <c r="I34" i="9"/>
  <c r="F3" i="10"/>
  <c r="F4" i="10" s="1"/>
  <c r="I1" i="10" s="1"/>
  <c r="C4" i="10"/>
  <c r="C6" i="10" s="1"/>
  <c r="C8" i="10" s="1"/>
  <c r="H18" i="9"/>
  <c r="H12" i="9"/>
  <c r="H17" i="9"/>
  <c r="I11" i="9"/>
  <c r="H10" i="9"/>
  <c r="I3" i="9"/>
  <c r="H3" i="9"/>
  <c r="H6" i="9" s="1"/>
  <c r="I20" i="9" s="1"/>
  <c r="C10" i="10" s="1"/>
  <c r="D18" i="9"/>
  <c r="D8" i="9"/>
  <c r="D17" i="9"/>
  <c r="D7" i="9"/>
  <c r="E15" i="9"/>
  <c r="C18" i="9" s="1"/>
  <c r="E5" i="9"/>
  <c r="C8" i="9" s="1"/>
  <c r="C13" i="9"/>
  <c r="E13" i="9" s="1"/>
  <c r="C17" i="9" s="1"/>
  <c r="E17" i="9" s="1"/>
  <c r="E3" i="9"/>
  <c r="C7" i="9" s="1"/>
  <c r="E7" i="9" s="1"/>
  <c r="E8" i="9" l="1"/>
  <c r="E18" i="9"/>
  <c r="I12" i="10"/>
  <c r="K5" i="11"/>
  <c r="K8" i="11" s="1"/>
  <c r="K4" i="11"/>
  <c r="K7" i="11" s="1"/>
  <c r="I2" i="10"/>
  <c r="I3" i="10" s="1"/>
  <c r="C12" i="10" s="1"/>
  <c r="H4" i="9"/>
  <c r="I5" i="9"/>
  <c r="J27" i="9"/>
  <c r="C11" i="10" s="1"/>
  <c r="E19" i="9"/>
  <c r="E9" i="9"/>
  <c r="E21" i="9" l="1"/>
  <c r="C9" i="10" s="1"/>
  <c r="C13" i="10" s="1"/>
  <c r="D24" i="8" l="1"/>
  <c r="G21" i="8"/>
  <c r="F21" i="8"/>
  <c r="E21" i="8"/>
  <c r="B21" i="8"/>
  <c r="B6" i="8"/>
  <c r="C6" i="8" s="1"/>
  <c r="B5" i="8"/>
  <c r="C5" i="8" s="1"/>
  <c r="C6" i="7"/>
  <c r="C5" i="7"/>
  <c r="C4" i="7"/>
  <c r="B2" i="7"/>
  <c r="C2" i="7" s="1"/>
  <c r="B4" i="8" l="1"/>
  <c r="C4" i="8" s="1"/>
  <c r="B2" i="8"/>
  <c r="C2" i="8" s="1"/>
  <c r="C13" i="6"/>
  <c r="C11" i="6"/>
  <c r="C14" i="4" l="1"/>
  <c r="B10" i="3" l="1"/>
  <c r="C16" i="4"/>
  <c r="D11" i="4"/>
  <c r="D12" i="4"/>
  <c r="D6" i="4"/>
  <c r="D5" i="4"/>
  <c r="D23" i="3"/>
  <c r="D22" i="3"/>
  <c r="D21" i="3"/>
  <c r="B2" i="2"/>
  <c r="D25" i="2"/>
  <c r="D24" i="2"/>
  <c r="D23" i="2"/>
  <c r="D22" i="2"/>
  <c r="B12" i="2"/>
  <c r="B10" i="2"/>
  <c r="D10" i="2" s="1"/>
  <c r="B9" i="2"/>
  <c r="D9" i="2" s="1"/>
  <c r="G11" i="2"/>
  <c r="G13" i="2" s="1"/>
  <c r="F11" i="2"/>
  <c r="F13" i="2" s="1"/>
  <c r="B6" i="2"/>
  <c r="C6" i="2" s="1"/>
  <c r="B5" i="2"/>
  <c r="C5" i="2" s="1"/>
  <c r="B4" i="2"/>
  <c r="G14" i="1"/>
  <c r="G16" i="1" s="1"/>
  <c r="G18" i="1" s="1"/>
  <c r="G21" i="1" s="1"/>
  <c r="G23" i="1" s="1"/>
  <c r="F14" i="1"/>
  <c r="F16" i="1" s="1"/>
  <c r="F18" i="1" s="1"/>
  <c r="F21" i="1" s="1"/>
  <c r="F23" i="1" s="1"/>
  <c r="E14" i="1"/>
  <c r="E16" i="1" s="1"/>
  <c r="E18" i="1" s="1"/>
  <c r="E21" i="1" s="1"/>
  <c r="E23" i="1" s="1"/>
  <c r="B20" i="1"/>
  <c r="D20" i="1" s="1"/>
  <c r="B19" i="1"/>
  <c r="D19" i="1" s="1"/>
  <c r="B17" i="1"/>
  <c r="C17" i="1" s="1"/>
  <c r="B15" i="1"/>
  <c r="C15" i="1" s="1"/>
  <c r="B13" i="1"/>
  <c r="D13" i="1" s="1"/>
  <c r="B12" i="1"/>
  <c r="D12" i="1" s="1"/>
  <c r="B11" i="1"/>
  <c r="D11" i="1" s="1"/>
  <c r="B10" i="1"/>
  <c r="D10" i="1" s="1"/>
  <c r="B9" i="1"/>
  <c r="D9" i="1" s="1"/>
  <c r="B8" i="1"/>
  <c r="D8" i="1" s="1"/>
  <c r="B6" i="1"/>
  <c r="C6" i="1" s="1"/>
  <c r="B5" i="1"/>
  <c r="C5" i="1" s="1"/>
  <c r="B4" i="1"/>
  <c r="C4" i="1" s="1"/>
  <c r="B2" i="1"/>
  <c r="C2" i="1" s="1"/>
  <c r="D9" i="4" l="1"/>
  <c r="C11" i="3"/>
  <c r="B24" i="3"/>
  <c r="D5" i="3"/>
  <c r="D7" i="4"/>
  <c r="D8" i="4" s="1"/>
  <c r="D10" i="4"/>
  <c r="D26" i="2"/>
  <c r="B26" i="2" s="1"/>
  <c r="E11" i="2"/>
  <c r="E13" i="2" s="1"/>
  <c r="G15" i="2"/>
  <c r="F15" i="2"/>
  <c r="B8" i="2"/>
  <c r="D8" i="2" s="1"/>
  <c r="C2" i="2"/>
  <c r="C4" i="2"/>
  <c r="D24" i="1"/>
  <c r="B24" i="1" s="1"/>
  <c r="C25" i="1"/>
  <c r="B14" i="1"/>
  <c r="B16" i="1" s="1"/>
  <c r="B18" i="1" s="1"/>
  <c r="B21" i="1" s="1"/>
  <c r="B23" i="1" s="1"/>
  <c r="B13" i="4" l="1"/>
  <c r="B15" i="4" s="1"/>
  <c r="B17" i="4" s="1"/>
  <c r="D8" i="3"/>
  <c r="C13" i="3"/>
  <c r="B14" i="2"/>
  <c r="C21" i="2" s="1"/>
  <c r="C27" i="2" s="1"/>
  <c r="B11" i="2"/>
  <c r="B13" i="2" s="1"/>
  <c r="E15" i="2"/>
  <c r="B25" i="1"/>
  <c r="B12" i="3" l="1"/>
  <c r="B14" i="3" s="1"/>
  <c r="D6" i="3"/>
  <c r="D7" i="3" s="1"/>
  <c r="D18" i="4"/>
  <c r="D19" i="4"/>
  <c r="G17" i="2"/>
  <c r="G19" i="2" s="1"/>
  <c r="F17" i="2"/>
  <c r="F19" i="2" s="1"/>
  <c r="B15" i="2"/>
  <c r="D20" i="4" l="1"/>
  <c r="B23" i="4" s="1"/>
  <c r="D9" i="3"/>
  <c r="B17" i="3"/>
  <c r="B18" i="3" s="1"/>
  <c r="B21" i="4"/>
  <c r="B22" i="4" s="1"/>
  <c r="B16" i="2"/>
  <c r="B17" i="2" s="1"/>
  <c r="B19" i="2" s="1"/>
  <c r="E17" i="2"/>
  <c r="E19" i="2" s="1"/>
  <c r="B24" i="4" l="1"/>
  <c r="D15" i="3"/>
  <c r="D16" i="3" s="1"/>
  <c r="D16" i="2"/>
  <c r="D20" i="2" s="1"/>
  <c r="B20" i="2" s="1"/>
  <c r="B19" i="3" l="1"/>
  <c r="B20" i="3" s="1"/>
  <c r="B25" i="3" s="1"/>
  <c r="B21" i="2"/>
  <c r="B27" i="2" s="1"/>
</calcChain>
</file>

<file path=xl/sharedStrings.xml><?xml version="1.0" encoding="utf-8"?>
<sst xmlns="http://schemas.openxmlformats.org/spreadsheetml/2006/main" count="341" uniqueCount="186">
  <si>
    <t>Normalregnskap etter selvkostmetoden</t>
  </si>
  <si>
    <t>Normal-regnskap</t>
  </si>
  <si>
    <t>Virkelig</t>
  </si>
  <si>
    <t>Avvik/DD</t>
  </si>
  <si>
    <t>Alfa</t>
  </si>
  <si>
    <t>Beta</t>
  </si>
  <si>
    <t>Gamma</t>
  </si>
  <si>
    <t>Salgsinntekt</t>
  </si>
  <si>
    <t xml:space="preserve">Direkte material i perioden </t>
  </si>
  <si>
    <t>Direkte lønn T1 i perioden</t>
  </si>
  <si>
    <t>Direkte lønn T2 i perioden</t>
  </si>
  <si>
    <t>Indirekte variable kostnader i Materialavdelingen</t>
  </si>
  <si>
    <t>Indirekte variable kostnader i Tilvirkningsavdeling 1</t>
  </si>
  <si>
    <t>Indirekte variable kostnader i Tilvirkningsavdeling 2</t>
  </si>
  <si>
    <t>Indirekte faste kostnader i Materialavdelingen</t>
  </si>
  <si>
    <t>Indirekte faste kostnader i Tilvirkningsavdeling 1</t>
  </si>
  <si>
    <t>Indirekte faste kostnader i Tilvirkningsavdeling 2</t>
  </si>
  <si>
    <t>Periodens tilvirkningskostnader</t>
  </si>
  <si>
    <t>Beholdningsendring varer i arbeid</t>
  </si>
  <si>
    <t>Tilvirkningskost ferdige varer</t>
  </si>
  <si>
    <t xml:space="preserve">Beholdningsendring ferdigvarer </t>
  </si>
  <si>
    <t>Tilvirkningskostnader solgte varer</t>
  </si>
  <si>
    <t>Indirekte variable kostnader i Salg og adm.</t>
  </si>
  <si>
    <t>Indirekte faste kostnader i Salg og adm.</t>
  </si>
  <si>
    <t>Selvkost solgte varer</t>
  </si>
  <si>
    <t>Produktresultat</t>
  </si>
  <si>
    <t>Totale avvik/dekningsdifferanser</t>
  </si>
  <si>
    <t>Produksjonsresultat</t>
  </si>
  <si>
    <t>Normalregnskap etter bidragsmetoden</t>
  </si>
  <si>
    <t>Delta</t>
  </si>
  <si>
    <t>Eta</t>
  </si>
  <si>
    <t>Theta</t>
  </si>
  <si>
    <t>Periodens variable tilvirkningskostnader</t>
  </si>
  <si>
    <t>Totale variable kostnader solgte varer</t>
  </si>
  <si>
    <t>Kalkulert DB solgte varer</t>
  </si>
  <si>
    <t>Totale avvik/dekningsdifferanser variable kostnader</t>
  </si>
  <si>
    <t>Virkelig DB</t>
  </si>
  <si>
    <t>Faste kostnader Materialavdelingen</t>
  </si>
  <si>
    <t>Faste kostnader T1</t>
  </si>
  <si>
    <t>Faste kostnader T2</t>
  </si>
  <si>
    <t>Faste kostnader Salgs- og administrasjon</t>
  </si>
  <si>
    <t>Totale avvik/dekningsdifferanser faste kostnader</t>
  </si>
  <si>
    <t>Periodens variable tilvirkningskostnader ferdige varer</t>
  </si>
  <si>
    <t>Periodens variable tilvirkningskostnader solgte varer</t>
  </si>
  <si>
    <t>Salgsinntekter</t>
  </si>
  <si>
    <t>Standard</t>
  </si>
  <si>
    <t>Avvik</t>
  </si>
  <si>
    <t>Direkte material</t>
  </si>
  <si>
    <t>Direkte lønn</t>
  </si>
  <si>
    <t>Sum avvik direkte kostnader</t>
  </si>
  <si>
    <t>Indirekte variable kostnader materialavdelingen</t>
  </si>
  <si>
    <t>Indirekte variable kostnader tilvirkningsavdelingen</t>
  </si>
  <si>
    <t>Sum avvik  indirekte variable kostnader (dekningsdifferanser):</t>
  </si>
  <si>
    <t>Kalkulert dekningsbidrag</t>
  </si>
  <si>
    <t>Totale avvik variable kostnader</t>
  </si>
  <si>
    <t>Virkelig dekningsbidrag</t>
  </si>
  <si>
    <t>Faste kostnader i materialavdelingen</t>
  </si>
  <si>
    <t>Faste kostnader i tilvirkningsavdelingen</t>
  </si>
  <si>
    <t>Faste kostnader i salg og adm.-avdelingen</t>
  </si>
  <si>
    <t>Totale avvik faste kostnader</t>
  </si>
  <si>
    <t>Direkte lønn II</t>
  </si>
  <si>
    <t>Indirekte variable kostnader I</t>
  </si>
  <si>
    <t>Indirekte variable kostnader II</t>
  </si>
  <si>
    <t>Indirekte faste kostnader I</t>
  </si>
  <si>
    <t>Indirekte faste kostnader II</t>
  </si>
  <si>
    <t>Tilvirkningskostnader ferdige varer</t>
  </si>
  <si>
    <t>Sum avvik indirekte kostnader (dekningsdifferanser)</t>
  </si>
  <si>
    <t>Selvkost</t>
  </si>
  <si>
    <t>Totale kostnadsavvik</t>
  </si>
  <si>
    <t>Variable tilvirkningskostnader ferdige varer</t>
  </si>
  <si>
    <t>Variable tilvirkningskostnader solgte varer</t>
  </si>
  <si>
    <t>Indirekte variable salgs- og administrasjonskostnader</t>
  </si>
  <si>
    <t>Standardregnskap etter selvkostmetoden</t>
  </si>
  <si>
    <t>Salgsinnteker</t>
  </si>
  <si>
    <t>Indirekte faste salgs- og administrasjonskostnader</t>
  </si>
  <si>
    <t>Standardregnskap etter bidragsmetoden</t>
  </si>
  <si>
    <t>Driftsregnskap etter bidragsmetoden for første periode - basert på standardkalkulasjon</t>
  </si>
  <si>
    <t>Periodens variable tilv. kostnader</t>
  </si>
  <si>
    <t>Variable tilv. kostnader ferdige varer</t>
  </si>
  <si>
    <t>Variable tilv. kostnader solgte varer</t>
  </si>
  <si>
    <t>Indirekte variable salgs- og admkostnader</t>
  </si>
  <si>
    <t>Periodens variable tilvirkningskostnader FV</t>
  </si>
  <si>
    <t>Periodens variable tilvirkningskostnader SV</t>
  </si>
  <si>
    <t>Budsjettert resultat:</t>
  </si>
  <si>
    <t>Totalt avvik direkte kostnader:</t>
  </si>
  <si>
    <t>Totalt avvik indirekte variable kostnader:</t>
  </si>
  <si>
    <t>Totalt avvik indirekte faste kostnader:</t>
  </si>
  <si>
    <t>Totalt resultatavvik inntekter:</t>
  </si>
  <si>
    <t>Realisert (faktisk) resultat:</t>
  </si>
  <si>
    <t>Bruk logiske fortegn: Er virkelige kostnader lavere enn standard, blir det pluss. Er virkelige inntekter lavere enn budsjett, blir det minus.</t>
  </si>
  <si>
    <t>Standard mengde</t>
  </si>
  <si>
    <t>Virkelig mengde</t>
  </si>
  <si>
    <t>Mengdeavvik</t>
  </si>
  <si>
    <t>Standard tid</t>
  </si>
  <si>
    <t>Virkelig tid</t>
  </si>
  <si>
    <t>Tidsavvik</t>
  </si>
  <si>
    <t>Standard pris</t>
  </si>
  <si>
    <t>Virkelig pris</t>
  </si>
  <si>
    <t>Prisavvik</t>
  </si>
  <si>
    <t>Standard lønnssats</t>
  </si>
  <si>
    <t>Virkelig lønnssats</t>
  </si>
  <si>
    <t>Lønnssatsavvik</t>
  </si>
  <si>
    <t>Materialavvik</t>
  </si>
  <si>
    <t>Lønnsavvik</t>
  </si>
  <si>
    <t>Virkelige kostnader</t>
  </si>
  <si>
    <t>Produktivitetsavvik</t>
  </si>
  <si>
    <t>Forbruksavvik</t>
  </si>
  <si>
    <t>Totalavvik</t>
  </si>
  <si>
    <t>Materialavvik:</t>
  </si>
  <si>
    <t>Tidsavvik:</t>
  </si>
  <si>
    <t>Innkalkulerte kostnader</t>
  </si>
  <si>
    <t>Budsjettert pris:</t>
  </si>
  <si>
    <t>Budsjettert mengde:</t>
  </si>
  <si>
    <t>Budsjetterte variable enhetskostnader:</t>
  </si>
  <si>
    <t>Budsjettert totalt dekningsbidrag:</t>
  </si>
  <si>
    <t>Budsjetterte faste kostnader:</t>
  </si>
  <si>
    <t>Virkelig mengde:</t>
  </si>
  <si>
    <t>Virkelig pris:</t>
  </si>
  <si>
    <t>Kalulert dekningsbidrag:</t>
  </si>
  <si>
    <t>Kalkulert dekningsbidrag:</t>
  </si>
  <si>
    <t>Budsjettert dekningsbidrag:</t>
  </si>
  <si>
    <t>Resultatavvik inntektene:</t>
  </si>
  <si>
    <t>Standardkostnader</t>
  </si>
  <si>
    <t>Kostnadsavvik</t>
  </si>
  <si>
    <t>Indirekte faste kostnader - bidragsmetoden</t>
  </si>
  <si>
    <t>Budsjetterte faste kostnader</t>
  </si>
  <si>
    <t>Virkelige faste kostnader</t>
  </si>
  <si>
    <t>Materialavdelingen:</t>
  </si>
  <si>
    <t>Tilvirkningsavdelingen:</t>
  </si>
  <si>
    <t>Salgs- og administrasjonsavdelingen:</t>
  </si>
  <si>
    <t>Indirekte faste kostnader - selvkostmetoden</t>
  </si>
  <si>
    <t>Budsjetterte kostnader</t>
  </si>
  <si>
    <t>Beskjeftigelsesavvik</t>
  </si>
  <si>
    <t>Materialavdelingen</t>
  </si>
  <si>
    <t>Tilvirkningsavdelingen</t>
  </si>
  <si>
    <t xml:space="preserve"> Salgs- og administrasjonsavdelingen</t>
  </si>
  <si>
    <t>Totalavvik direkte kostnader:</t>
  </si>
  <si>
    <t>Total avvik indirekte variable kostnader</t>
  </si>
  <si>
    <t>Indirekte variable kostnader:</t>
  </si>
  <si>
    <t>Arket koblet opp mot avviksanalysen. Avviket på de faste kostnadene må endres etter om bidrag- eller selvkostmetoden benyttes.</t>
  </si>
  <si>
    <t>Teknisk avvik</t>
  </si>
  <si>
    <t>Totalavvik indirekte faste kostnader (bidrag):</t>
  </si>
  <si>
    <t>Total avvik indirekte faste kostnader (selvkost):</t>
  </si>
  <si>
    <t>Salgsprisavvik:</t>
  </si>
  <si>
    <t>Prisavvik per enhet:</t>
  </si>
  <si>
    <t>Virkelig solgt mengde:</t>
  </si>
  <si>
    <t>Volumavvik</t>
  </si>
  <si>
    <t>Budsjettert solgt mengde:</t>
  </si>
  <si>
    <t>Mengdeavvik i enheter:</t>
  </si>
  <si>
    <t>Budsjettert dekningsbidrag per enhet:</t>
  </si>
  <si>
    <t>Volumavvik:</t>
  </si>
  <si>
    <t>Resultatavvik på inntektene:</t>
  </si>
  <si>
    <t>Fra budsjettert til virkelig resultat og avviksanalyse inntektene</t>
  </si>
  <si>
    <t>Avviksanalyse kostnadene</t>
  </si>
  <si>
    <t>Mal standardkost bidragsmetoden</t>
  </si>
  <si>
    <t>Mal standardkost selvkostmetoden</t>
  </si>
  <si>
    <t>Mal normalkost bidragsmetoden</t>
  </si>
  <si>
    <t>Mal normalkost selvkostmetoden</t>
  </si>
  <si>
    <t>Beholdningsendringer</t>
  </si>
  <si>
    <t>Budsjettert salg:</t>
  </si>
  <si>
    <t>Satt i produksjon:</t>
  </si>
  <si>
    <t>Ferdigprodusert:</t>
  </si>
  <si>
    <t>Solgt:</t>
  </si>
  <si>
    <t>Beholdningsendring varer i arbeid:</t>
  </si>
  <si>
    <t>Beholdningsendring ferdigvarer:</t>
  </si>
  <si>
    <t>Variable tilvirkningskostnader ferdigvarer:</t>
  </si>
  <si>
    <t>Variable tilvirkningskostnader varer i arbeid:</t>
  </si>
  <si>
    <t>Kostnadseffekt varer i arbeid:</t>
  </si>
  <si>
    <t>Kostnadseffekt ferdigvarer:</t>
  </si>
  <si>
    <t>Tilvirkningskostnader varer i arbeid:</t>
  </si>
  <si>
    <t>Tilvirkningskostnader ferdigvarer:</t>
  </si>
  <si>
    <t>Resultatforskjell bidrag vs. selvkost:</t>
  </si>
  <si>
    <t>Varer i arbeid:</t>
  </si>
  <si>
    <t>Ferdigvarer: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</si>
  <si>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</si>
  <si>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</si>
  <si>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</si>
  <si>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</si>
  <si>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</si>
  <si>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</si>
  <si>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</si>
  <si>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</si>
  <si>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</si>
  <si>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Mal oppgave 11.4 (andre utgave)</t>
  </si>
  <si>
    <t>Mal oppgave 6 Appendiks (andre utgave)</t>
  </si>
  <si>
    <t>Mal oppgave 7 Appendiks (andre utgave)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</si>
</sst>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 * #,##0.00_ ;_ * \-#,##0.00_ ;_ * &quot;-&quot;??_ ;_ @_ "/>
    <numFmt numFmtId="165" formatCode="_ &quot;kr&quot;\ * #,##0_ ;_ &quot;kr&quot;\ * \-#,##0_ ;_ &quot;kr&quot;\ * &quot;-&quot;_ ;_ @_ "/>
    <numFmt numFmtId="166" formatCode="_ * #,##0_ ;_ * \-#,##0_ ;_ * &quot;-&quot;??_ ;_ @_ "/>
    <numFmt numFmtId="167" formatCode="&quot;kr&quot;\ #,##0"/>
    <numFmt numFmtId="168" formatCode="&quot;kr&quot;\ #,##0.0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i/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sz val="8"/>
      <name val="Arial"/>
      <family val="2"/>
    </font>
    <font>
      <sz val="10"/>
      <name val="Arial"/>
      <family val="2"/>
    </font>
    <font>
      <b/>
      <i/>
      <sz val="10"/>
      <name val="Garamond"/>
      <family val="1"/>
    </font>
    <font>
      <sz val="10"/>
      <color rgb="FF0000FF"/>
      <name val="Garamond"/>
      <family val="1"/>
    </font>
    <font>
      <u/>
      <sz val="10"/>
      <color theme="10"/>
      <name val="Arial"/>
      <family val="2"/>
    </font>
    <font>
      <sz val="8"/>
      <color rgb="FF0000FF"/>
      <name val="Garamond"/>
      <family val="1"/>
    </font>
    <font>
      <sz val="11"/>
      <name val="Garamond"/>
      <family val="1"/>
    </font>
    <font>
      <sz val="11"/>
      <color rgb="FF0000FF"/>
      <name val="Garamond"/>
      <family val="1"/>
    </font>
    <font>
      <u/>
      <sz val="11"/>
      <color theme="10"/>
      <name val="Garamond"/>
      <family val="1"/>
    </font>
    <font>
      <i/>
      <sz val="11"/>
      <name val="Garamond"/>
      <family val="1"/>
    </font>
    <font>
      <b/>
      <sz val="1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</cellStyleXfs>
  <cellXfs count="39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7" xfId="0" applyFont="1" applyBorder="1"/>
    <xf numFmtId="165" fontId="3" fillId="0" borderId="8" xfId="1" applyNumberFormat="1" applyFont="1" applyBorder="1"/>
    <xf numFmtId="165" fontId="3" fillId="0" borderId="0" xfId="1" applyNumberFormat="1" applyFont="1" applyBorder="1"/>
    <xf numFmtId="166" fontId="3" fillId="2" borderId="9" xfId="1" applyNumberFormat="1" applyFont="1" applyFill="1" applyBorder="1"/>
    <xf numFmtId="165" fontId="3" fillId="0" borderId="10" xfId="1" applyNumberFormat="1" applyFont="1" applyBorder="1"/>
    <xf numFmtId="165" fontId="3" fillId="0" borderId="11" xfId="1" applyNumberFormat="1" applyFont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0" fontId="3" fillId="0" borderId="0" xfId="0" applyFont="1" applyAlignment="1"/>
    <xf numFmtId="165" fontId="3" fillId="0" borderId="15" xfId="1" applyNumberFormat="1" applyFont="1" applyBorder="1"/>
    <xf numFmtId="165" fontId="3" fillId="0" borderId="16" xfId="0" applyNumberFormat="1" applyFont="1" applyBorder="1"/>
    <xf numFmtId="165" fontId="3" fillId="2" borderId="17" xfId="0" applyNumberFormat="1" applyFont="1" applyFill="1" applyBorder="1"/>
    <xf numFmtId="165" fontId="3" fillId="0" borderId="18" xfId="1" applyNumberFormat="1" applyFont="1" applyBorder="1"/>
    <xf numFmtId="165" fontId="3" fillId="0" borderId="17" xfId="1" applyNumberFormat="1" applyFont="1" applyBorder="1"/>
    <xf numFmtId="0" fontId="3" fillId="2" borderId="17" xfId="0" applyFont="1" applyFill="1" applyBorder="1"/>
    <xf numFmtId="165" fontId="3" fillId="0" borderId="15" xfId="0" applyNumberFormat="1" applyFont="1" applyBorder="1"/>
    <xf numFmtId="165" fontId="3" fillId="0" borderId="17" xfId="0" applyNumberFormat="1" applyFont="1" applyBorder="1"/>
    <xf numFmtId="165" fontId="3" fillId="0" borderId="18" xfId="0" applyNumberFormat="1" applyFont="1" applyBorder="1"/>
    <xf numFmtId="0" fontId="2" fillId="0" borderId="5" xfId="0" applyFont="1" applyBorder="1"/>
    <xf numFmtId="165" fontId="3" fillId="2" borderId="20" xfId="0" applyNumberFormat="1" applyFont="1" applyFill="1" applyBorder="1"/>
    <xf numFmtId="165" fontId="3" fillId="2" borderId="21" xfId="0" applyNumberFormat="1" applyFont="1" applyFill="1" applyBorder="1"/>
    <xf numFmtId="165" fontId="3" fillId="0" borderId="23" xfId="0" applyNumberFormat="1" applyFont="1" applyFill="1" applyBorder="1"/>
    <xf numFmtId="0" fontId="3" fillId="0" borderId="24" xfId="0" applyFont="1" applyBorder="1"/>
    <xf numFmtId="165" fontId="3" fillId="0" borderId="25" xfId="1" applyNumberFormat="1" applyFont="1" applyBorder="1"/>
    <xf numFmtId="0" fontId="3" fillId="2" borderId="26" xfId="0" applyFont="1" applyFill="1" applyBorder="1"/>
    <xf numFmtId="165" fontId="3" fillId="0" borderId="27" xfId="1" applyNumberFormat="1" applyFont="1" applyFill="1" applyBorder="1"/>
    <xf numFmtId="165" fontId="3" fillId="0" borderId="25" xfId="1" applyNumberFormat="1" applyFont="1" applyFill="1" applyBorder="1"/>
    <xf numFmtId="165" fontId="3" fillId="0" borderId="26" xfId="1" applyNumberFormat="1" applyFont="1" applyFill="1" applyBorder="1"/>
    <xf numFmtId="0" fontId="2" fillId="0" borderId="7" xfId="0" applyFont="1" applyBorder="1"/>
    <xf numFmtId="0" fontId="3" fillId="2" borderId="16" xfId="0" applyFont="1" applyFill="1" applyBorder="1"/>
    <xf numFmtId="0" fontId="2" fillId="0" borderId="1" xfId="0" applyFont="1" applyBorder="1"/>
    <xf numFmtId="165" fontId="3" fillId="2" borderId="28" xfId="0" applyNumberFormat="1" applyFont="1" applyFill="1" applyBorder="1"/>
    <xf numFmtId="165" fontId="3" fillId="2" borderId="29" xfId="0" applyNumberFormat="1" applyFont="1" applyFill="1" applyBorder="1"/>
    <xf numFmtId="165" fontId="3" fillId="2" borderId="15" xfId="0" applyNumberFormat="1" applyFont="1" applyFill="1" applyBorder="1"/>
    <xf numFmtId="165" fontId="3" fillId="2" borderId="18" xfId="0" applyNumberFormat="1" applyFont="1" applyFill="1" applyBorder="1"/>
    <xf numFmtId="3" fontId="3" fillId="2" borderId="26" xfId="0" applyNumberFormat="1" applyFont="1" applyFill="1" applyBorder="1"/>
    <xf numFmtId="165" fontId="3" fillId="2" borderId="27" xfId="0" applyNumberFormat="1" applyFont="1" applyFill="1" applyBorder="1"/>
    <xf numFmtId="165" fontId="3" fillId="2" borderId="25" xfId="0" applyNumberFormat="1" applyFont="1" applyFill="1" applyBorder="1"/>
    <xf numFmtId="165" fontId="3" fillId="2" borderId="26" xfId="0" applyNumberFormat="1" applyFont="1" applyFill="1" applyBorder="1"/>
    <xf numFmtId="0" fontId="3" fillId="0" borderId="0" xfId="0" applyFont="1" applyFill="1"/>
    <xf numFmtId="165" fontId="2" fillId="0" borderId="19" xfId="0" applyNumberFormat="1" applyFont="1" applyBorder="1"/>
    <xf numFmtId="165" fontId="2" fillId="0" borderId="15" xfId="0" applyNumberFormat="1" applyFont="1" applyBorder="1"/>
    <xf numFmtId="165" fontId="2" fillId="0" borderId="28" xfId="0" applyNumberFormat="1" applyFont="1" applyBorder="1"/>
    <xf numFmtId="165" fontId="2" fillId="0" borderId="22" xfId="0" applyNumberFormat="1" applyFont="1" applyBorder="1"/>
    <xf numFmtId="165" fontId="2" fillId="0" borderId="21" xfId="0" applyNumberFormat="1" applyFont="1" applyBorder="1"/>
    <xf numFmtId="165" fontId="2" fillId="0" borderId="18" xfId="0" applyNumberFormat="1" applyFont="1" applyBorder="1"/>
    <xf numFmtId="165" fontId="2" fillId="0" borderId="17" xfId="0" applyNumberFormat="1" applyFont="1" applyBorder="1"/>
    <xf numFmtId="165" fontId="2" fillId="0" borderId="30" xfId="0" applyNumberFormat="1" applyFont="1" applyBorder="1"/>
    <xf numFmtId="165" fontId="2" fillId="0" borderId="31" xfId="0" applyNumberFormat="1" applyFont="1" applyBorder="1"/>
    <xf numFmtId="165" fontId="2" fillId="0" borderId="25" xfId="0" applyNumberFormat="1" applyFont="1" applyBorder="1"/>
    <xf numFmtId="0" fontId="2" fillId="0" borderId="24" xfId="0" applyFont="1" applyBorder="1"/>
    <xf numFmtId="0" fontId="4" fillId="0" borderId="7" xfId="0" applyFont="1" applyBorder="1"/>
    <xf numFmtId="0" fontId="2" fillId="0" borderId="6" xfId="0" quotePrefix="1" applyFont="1" applyFill="1" applyBorder="1" applyAlignment="1">
      <alignment horizontal="center" vertical="center" wrapText="1"/>
    </xf>
    <xf numFmtId="166" fontId="3" fillId="2" borderId="13" xfId="1" applyNumberFormat="1" applyFont="1" applyFill="1" applyBorder="1" applyAlignment="1"/>
    <xf numFmtId="166" fontId="3" fillId="2" borderId="14" xfId="1" applyNumberFormat="1" applyFont="1" applyFill="1" applyBorder="1" applyAlignment="1"/>
    <xf numFmtId="166" fontId="3" fillId="2" borderId="12" xfId="1" applyNumberFormat="1" applyFont="1" applyFill="1" applyBorder="1" applyAlignment="1"/>
    <xf numFmtId="166" fontId="3" fillId="2" borderId="20" xfId="1" applyNumberFormat="1" applyFont="1" applyFill="1" applyBorder="1"/>
    <xf numFmtId="166" fontId="3" fillId="2" borderId="21" xfId="1" applyNumberFormat="1" applyFont="1" applyFill="1" applyBorder="1"/>
    <xf numFmtId="166" fontId="3" fillId="2" borderId="26" xfId="1" applyNumberFormat="1" applyFont="1" applyFill="1" applyBorder="1"/>
    <xf numFmtId="166" fontId="3" fillId="0" borderId="17" xfId="1" applyNumberFormat="1" applyFont="1" applyFill="1" applyBorder="1"/>
    <xf numFmtId="166" fontId="3" fillId="0" borderId="0" xfId="1" applyNumberFormat="1" applyFont="1" applyFill="1"/>
    <xf numFmtId="165" fontId="3" fillId="2" borderId="19" xfId="0" applyNumberFormat="1" applyFont="1" applyFill="1" applyBorder="1"/>
    <xf numFmtId="165" fontId="3" fillId="2" borderId="6" xfId="0" applyNumberFormat="1" applyFont="1" applyFill="1" applyBorder="1"/>
    <xf numFmtId="165" fontId="2" fillId="0" borderId="15" xfId="1" applyNumberFormat="1" applyFont="1" applyBorder="1"/>
    <xf numFmtId="165" fontId="4" fillId="0" borderId="15" xfId="1" applyNumberFormat="1" applyFont="1" applyBorder="1"/>
    <xf numFmtId="166" fontId="4" fillId="2" borderId="15" xfId="1" applyNumberFormat="1" applyFont="1" applyFill="1" applyBorder="1"/>
    <xf numFmtId="165" fontId="4" fillId="0" borderId="17" xfId="0" applyNumberFormat="1" applyFont="1" applyBorder="1"/>
    <xf numFmtId="165" fontId="4" fillId="0" borderId="15" xfId="0" applyNumberFormat="1" applyFont="1" applyBorder="1"/>
    <xf numFmtId="165" fontId="4" fillId="2" borderId="15" xfId="0" applyNumberFormat="1" applyFont="1" applyFill="1" applyBorder="1"/>
    <xf numFmtId="165" fontId="4" fillId="0" borderId="17" xfId="0" applyNumberFormat="1" applyFont="1" applyFill="1" applyBorder="1"/>
    <xf numFmtId="0" fontId="3" fillId="2" borderId="34" xfId="2" applyFont="1" applyFill="1" applyBorder="1" applyAlignment="1">
      <alignment wrapText="1"/>
    </xf>
    <xf numFmtId="0" fontId="3" fillId="3" borderId="29" xfId="2" applyFont="1" applyFill="1" applyBorder="1" applyAlignment="1">
      <alignment wrapText="1"/>
    </xf>
    <xf numFmtId="0" fontId="1" fillId="0" borderId="0" xfId="2" applyFont="1"/>
    <xf numFmtId="0" fontId="3" fillId="0" borderId="24" xfId="2" applyFont="1" applyBorder="1"/>
    <xf numFmtId="0" fontId="3" fillId="3" borderId="35" xfId="2" applyFont="1" applyFill="1" applyBorder="1"/>
    <xf numFmtId="42" fontId="3" fillId="0" borderId="35" xfId="2" applyNumberFormat="1" applyFont="1" applyBorder="1"/>
    <xf numFmtId="0" fontId="3" fillId="3" borderId="33" xfId="2" applyFont="1" applyFill="1" applyBorder="1"/>
    <xf numFmtId="0" fontId="3" fillId="0" borderId="7" xfId="2" applyFont="1" applyBorder="1"/>
    <xf numFmtId="0" fontId="3" fillId="0" borderId="0" xfId="2" applyFont="1" applyBorder="1"/>
    <xf numFmtId="0" fontId="3" fillId="0" borderId="32" xfId="2" applyFont="1" applyBorder="1"/>
    <xf numFmtId="0" fontId="3" fillId="2" borderId="36" xfId="2" applyFont="1" applyFill="1" applyBorder="1"/>
    <xf numFmtId="0" fontId="2" fillId="0" borderId="2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37" xfId="2" applyFont="1" applyBorder="1" applyAlignment="1">
      <alignment horizontal="center" wrapText="1"/>
    </xf>
    <xf numFmtId="165" fontId="3" fillId="0" borderId="15" xfId="2" applyNumberFormat="1" applyFont="1" applyBorder="1"/>
    <xf numFmtId="165" fontId="3" fillId="0" borderId="32" xfId="2" applyNumberFormat="1" applyFont="1" applyBorder="1"/>
    <xf numFmtId="0" fontId="3" fillId="2" borderId="12" xfId="2" applyFont="1" applyFill="1" applyBorder="1"/>
    <xf numFmtId="0" fontId="3" fillId="2" borderId="8" xfId="2" applyFont="1" applyFill="1" applyBorder="1"/>
    <xf numFmtId="0" fontId="2" fillId="2" borderId="8" xfId="2" applyFont="1" applyFill="1" applyBorder="1" applyAlignment="1">
      <alignment wrapText="1"/>
    </xf>
    <xf numFmtId="165" fontId="2" fillId="0" borderId="14" xfId="2" applyNumberFormat="1" applyFont="1" applyFill="1" applyBorder="1"/>
    <xf numFmtId="166" fontId="1" fillId="0" borderId="0" xfId="1" applyNumberFormat="1" applyFont="1"/>
    <xf numFmtId="0" fontId="2" fillId="0" borderId="5" xfId="2" applyFont="1" applyBorder="1"/>
    <xf numFmtId="165" fontId="2" fillId="0" borderId="19" xfId="2" applyNumberFormat="1" applyFont="1" applyBorder="1"/>
    <xf numFmtId="165" fontId="3" fillId="2" borderId="19" xfId="2" applyNumberFormat="1" applyFont="1" applyFill="1" applyBorder="1"/>
    <xf numFmtId="165" fontId="3" fillId="2" borderId="6" xfId="2" applyNumberFormat="1" applyFont="1" applyFill="1" applyBorder="1"/>
    <xf numFmtId="0" fontId="3" fillId="2" borderId="32" xfId="2" applyFont="1" applyFill="1" applyBorder="1"/>
    <xf numFmtId="0" fontId="2" fillId="0" borderId="38" xfId="2" applyFont="1" applyBorder="1"/>
    <xf numFmtId="165" fontId="2" fillId="0" borderId="39" xfId="2" applyNumberFormat="1" applyFont="1" applyBorder="1"/>
    <xf numFmtId="0" fontId="3" fillId="2" borderId="39" xfId="2" applyFont="1" applyFill="1" applyBorder="1"/>
    <xf numFmtId="0" fontId="3" fillId="2" borderId="33" xfId="2" applyFont="1" applyFill="1" applyBorder="1"/>
    <xf numFmtId="0" fontId="2" fillId="0" borderId="7" xfId="2" applyFont="1" applyBorder="1"/>
    <xf numFmtId="165" fontId="2" fillId="0" borderId="15" xfId="2" applyNumberFormat="1" applyFont="1" applyBorder="1"/>
    <xf numFmtId="0" fontId="3" fillId="2" borderId="15" xfId="2" applyFont="1" applyFill="1" applyBorder="1"/>
    <xf numFmtId="0" fontId="3" fillId="2" borderId="40" xfId="2" applyFont="1" applyFill="1" applyBorder="1"/>
    <xf numFmtId="0" fontId="3" fillId="2" borderId="41" xfId="2" applyFont="1" applyFill="1" applyBorder="1"/>
    <xf numFmtId="0" fontId="2" fillId="2" borderId="41" xfId="2" applyFont="1" applyFill="1" applyBorder="1" applyAlignment="1">
      <alignment wrapText="1"/>
    </xf>
    <xf numFmtId="165" fontId="2" fillId="0" borderId="42" xfId="2" applyNumberFormat="1" applyFont="1" applyBorder="1"/>
    <xf numFmtId="165" fontId="2" fillId="0" borderId="28" xfId="2" applyNumberFormat="1" applyFont="1" applyBorder="1"/>
    <xf numFmtId="165" fontId="3" fillId="3" borderId="28" xfId="2" applyNumberFormat="1" applyFont="1" applyFill="1" applyBorder="1"/>
    <xf numFmtId="165" fontId="3" fillId="3" borderId="29" xfId="2" applyNumberFormat="1" applyFont="1" applyFill="1" applyBorder="1"/>
    <xf numFmtId="165" fontId="2" fillId="3" borderId="15" xfId="2" applyNumberFormat="1" applyFont="1" applyFill="1" applyBorder="1"/>
    <xf numFmtId="165" fontId="2" fillId="3" borderId="17" xfId="2" applyNumberFormat="1" applyFont="1" applyFill="1" applyBorder="1"/>
    <xf numFmtId="165" fontId="2" fillId="3" borderId="39" xfId="2" applyNumberFormat="1" applyFont="1" applyFill="1" applyBorder="1"/>
    <xf numFmtId="165" fontId="2" fillId="3" borderId="43" xfId="2" applyNumberFormat="1" applyFont="1" applyFill="1" applyBorder="1"/>
    <xf numFmtId="165" fontId="3" fillId="0" borderId="17" xfId="2" applyNumberFormat="1" applyFont="1" applyBorder="1"/>
    <xf numFmtId="165" fontId="1" fillId="0" borderId="0" xfId="2" applyNumberFormat="1" applyFont="1"/>
    <xf numFmtId="165" fontId="3" fillId="3" borderId="39" xfId="2" applyNumberFormat="1" applyFont="1" applyFill="1" applyBorder="1"/>
    <xf numFmtId="165" fontId="3" fillId="3" borderId="43" xfId="2" applyNumberFormat="1" applyFont="1" applyFill="1" applyBorder="1"/>
    <xf numFmtId="0" fontId="2" fillId="0" borderId="24" xfId="2" applyFont="1" applyBorder="1"/>
    <xf numFmtId="165" fontId="2" fillId="0" borderId="25" xfId="2" applyNumberFormat="1" applyFont="1" applyBorder="1"/>
    <xf numFmtId="165" fontId="3" fillId="3" borderId="25" xfId="2" applyNumberFormat="1" applyFont="1" applyFill="1" applyBorder="1"/>
    <xf numFmtId="165" fontId="2" fillId="3" borderId="33" xfId="2" applyNumberFormat="1" applyFont="1" applyFill="1" applyBorder="1"/>
    <xf numFmtId="0" fontId="2" fillId="0" borderId="1" xfId="2" applyFont="1" applyBorder="1"/>
    <xf numFmtId="0" fontId="4" fillId="0" borderId="7" xfId="2" applyFont="1" applyBorder="1"/>
    <xf numFmtId="165" fontId="4" fillId="0" borderId="15" xfId="2" applyNumberFormat="1" applyFont="1" applyBorder="1"/>
    <xf numFmtId="0" fontId="4" fillId="0" borderId="38" xfId="2" applyFont="1" applyBorder="1"/>
    <xf numFmtId="165" fontId="4" fillId="0" borderId="39" xfId="2" applyNumberFormat="1" applyFont="1" applyBorder="1"/>
    <xf numFmtId="165" fontId="3" fillId="4" borderId="25" xfId="2" applyNumberFormat="1" applyFont="1" applyFill="1" applyBorder="1"/>
    <xf numFmtId="44" fontId="1" fillId="0" borderId="0" xfId="2" applyNumberFormat="1" applyFont="1"/>
    <xf numFmtId="0" fontId="2" fillId="2" borderId="1" xfId="2" applyFont="1" applyFill="1" applyBorder="1" applyAlignment="1">
      <alignment horizontal="left" vertical="center" wrapText="1"/>
    </xf>
    <xf numFmtId="0" fontId="2" fillId="2" borderId="34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vertical="center" wrapText="1"/>
    </xf>
    <xf numFmtId="0" fontId="2" fillId="2" borderId="34" xfId="2" applyFont="1" applyFill="1" applyBorder="1" applyAlignment="1">
      <alignment vertical="center" wrapText="1"/>
    </xf>
    <xf numFmtId="165" fontId="4" fillId="0" borderId="14" xfId="2" applyNumberFormat="1" applyFont="1" applyFill="1" applyBorder="1"/>
    <xf numFmtId="0" fontId="3" fillId="0" borderId="24" xfId="2" quotePrefix="1" applyFont="1" applyBorder="1"/>
    <xf numFmtId="0" fontId="3" fillId="0" borderId="40" xfId="2" applyFont="1" applyBorder="1"/>
    <xf numFmtId="165" fontId="3" fillId="0" borderId="41" xfId="1" applyNumberFormat="1" applyFont="1" applyBorder="1"/>
    <xf numFmtId="165" fontId="3" fillId="0" borderId="41" xfId="2" applyNumberFormat="1" applyFont="1" applyFill="1" applyBorder="1"/>
    <xf numFmtId="0" fontId="3" fillId="2" borderId="43" xfId="2" applyFont="1" applyFill="1" applyBorder="1"/>
    <xf numFmtId="0" fontId="3" fillId="2" borderId="26" xfId="2" applyFont="1" applyFill="1" applyBorder="1"/>
    <xf numFmtId="0" fontId="3" fillId="2" borderId="7" xfId="2" applyFont="1" applyFill="1" applyBorder="1"/>
    <xf numFmtId="0" fontId="2" fillId="2" borderId="15" xfId="2" applyFont="1" applyFill="1" applyBorder="1" applyAlignment="1">
      <alignment wrapText="1"/>
    </xf>
    <xf numFmtId="165" fontId="4" fillId="0" borderId="32" xfId="2" applyNumberFormat="1" applyFont="1" applyBorder="1"/>
    <xf numFmtId="165" fontId="3" fillId="0" borderId="25" xfId="2" applyNumberFormat="1" applyFont="1" applyBorder="1"/>
    <xf numFmtId="165" fontId="3" fillId="0" borderId="33" xfId="2" applyNumberFormat="1" applyFont="1" applyBorder="1"/>
    <xf numFmtId="165" fontId="2" fillId="3" borderId="25" xfId="2" applyNumberFormat="1" applyFont="1" applyFill="1" applyBorder="1"/>
    <xf numFmtId="165" fontId="2" fillId="3" borderId="26" xfId="2" applyNumberFormat="1" applyFont="1" applyFill="1" applyBorder="1"/>
    <xf numFmtId="0" fontId="6" fillId="2" borderId="34" xfId="2" applyFont="1" applyFill="1" applyBorder="1" applyAlignment="1">
      <alignment wrapText="1"/>
    </xf>
    <xf numFmtId="0" fontId="6" fillId="3" borderId="29" xfId="2" applyFont="1" applyFill="1" applyBorder="1" applyAlignment="1">
      <alignment wrapText="1"/>
    </xf>
    <xf numFmtId="0" fontId="7" fillId="0" borderId="0" xfId="2" applyFont="1"/>
    <xf numFmtId="0" fontId="6" fillId="0" borderId="24" xfId="2" applyFont="1" applyBorder="1"/>
    <xf numFmtId="0" fontId="6" fillId="3" borderId="35" xfId="2" applyFont="1" applyFill="1" applyBorder="1"/>
    <xf numFmtId="0" fontId="6" fillId="3" borderId="33" xfId="2" applyFont="1" applyFill="1" applyBorder="1"/>
    <xf numFmtId="0" fontId="6" fillId="0" borderId="7" xfId="2" applyFont="1" applyBorder="1"/>
    <xf numFmtId="0" fontId="6" fillId="0" borderId="0" xfId="2" applyFont="1" applyBorder="1"/>
    <xf numFmtId="0" fontId="6" fillId="0" borderId="32" xfId="2" applyFont="1" applyBorder="1"/>
    <xf numFmtId="0" fontId="6" fillId="2" borderId="36" xfId="2" applyFont="1" applyFill="1" applyBorder="1"/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37" xfId="2" applyFont="1" applyBorder="1" applyAlignment="1">
      <alignment horizontal="center" wrapText="1"/>
    </xf>
    <xf numFmtId="165" fontId="6" fillId="0" borderId="15" xfId="1" applyNumberFormat="1" applyFont="1" applyBorder="1"/>
    <xf numFmtId="165" fontId="6" fillId="0" borderId="15" xfId="2" applyNumberFormat="1" applyFont="1" applyBorder="1"/>
    <xf numFmtId="165" fontId="6" fillId="0" borderId="32" xfId="2" applyNumberFormat="1" applyFont="1" applyBorder="1"/>
    <xf numFmtId="0" fontId="6" fillId="2" borderId="12" xfId="2" applyFont="1" applyFill="1" applyBorder="1"/>
    <xf numFmtId="0" fontId="6" fillId="2" borderId="8" xfId="2" applyFont="1" applyFill="1" applyBorder="1"/>
    <xf numFmtId="0" fontId="5" fillId="2" borderId="8" xfId="2" applyFont="1" applyFill="1" applyBorder="1" applyAlignment="1">
      <alignment wrapText="1"/>
    </xf>
    <xf numFmtId="165" fontId="5" fillId="0" borderId="14" xfId="2" applyNumberFormat="1" applyFont="1" applyFill="1" applyBorder="1"/>
    <xf numFmtId="0" fontId="5" fillId="0" borderId="5" xfId="2" applyFont="1" applyBorder="1"/>
    <xf numFmtId="165" fontId="5" fillId="0" borderId="19" xfId="2" applyNumberFormat="1" applyFont="1" applyBorder="1"/>
    <xf numFmtId="165" fontId="6" fillId="2" borderId="19" xfId="2" applyNumberFormat="1" applyFont="1" applyFill="1" applyBorder="1"/>
    <xf numFmtId="165" fontId="6" fillId="2" borderId="6" xfId="2" applyNumberFormat="1" applyFont="1" applyFill="1" applyBorder="1"/>
    <xf numFmtId="0" fontId="6" fillId="2" borderId="32" xfId="2" applyFont="1" applyFill="1" applyBorder="1"/>
    <xf numFmtId="0" fontId="5" fillId="0" borderId="38" xfId="2" applyFont="1" applyBorder="1"/>
    <xf numFmtId="165" fontId="5" fillId="0" borderId="39" xfId="2" applyNumberFormat="1" applyFont="1" applyBorder="1"/>
    <xf numFmtId="0" fontId="6" fillId="2" borderId="39" xfId="2" applyFont="1" applyFill="1" applyBorder="1"/>
    <xf numFmtId="165" fontId="6" fillId="0" borderId="25" xfId="1" applyNumberFormat="1" applyFont="1" applyBorder="1"/>
    <xf numFmtId="165" fontId="6" fillId="0" borderId="25" xfId="2" applyNumberFormat="1" applyFont="1" applyFill="1" applyBorder="1"/>
    <xf numFmtId="0" fontId="6" fillId="2" borderId="33" xfId="2" applyFont="1" applyFill="1" applyBorder="1"/>
    <xf numFmtId="0" fontId="5" fillId="0" borderId="7" xfId="2" applyFont="1" applyBorder="1"/>
    <xf numFmtId="165" fontId="5" fillId="0" borderId="15" xfId="2" applyNumberFormat="1" applyFont="1" applyBorder="1"/>
    <xf numFmtId="0" fontId="6" fillId="2" borderId="15" xfId="2" applyFont="1" applyFill="1" applyBorder="1"/>
    <xf numFmtId="0" fontId="6" fillId="2" borderId="40" xfId="2" applyFont="1" applyFill="1" applyBorder="1"/>
    <xf numFmtId="0" fontId="6" fillId="2" borderId="41" xfId="2" applyFont="1" applyFill="1" applyBorder="1"/>
    <xf numFmtId="0" fontId="5" fillId="2" borderId="41" xfId="2" applyFont="1" applyFill="1" applyBorder="1" applyAlignment="1">
      <alignment wrapText="1"/>
    </xf>
    <xf numFmtId="165" fontId="5" fillId="0" borderId="42" xfId="2" applyNumberFormat="1" applyFont="1" applyBorder="1"/>
    <xf numFmtId="0" fontId="6" fillId="0" borderId="1" xfId="2" applyFont="1" applyBorder="1"/>
    <xf numFmtId="165" fontId="5" fillId="0" borderId="28" xfId="2" applyNumberFormat="1" applyFont="1" applyBorder="1"/>
    <xf numFmtId="165" fontId="6" fillId="3" borderId="28" xfId="2" applyNumberFormat="1" applyFont="1" applyFill="1" applyBorder="1"/>
    <xf numFmtId="165" fontId="6" fillId="3" borderId="29" xfId="2" applyNumberFormat="1" applyFont="1" applyFill="1" applyBorder="1"/>
    <xf numFmtId="165" fontId="5" fillId="3" borderId="15" xfId="2" applyNumberFormat="1" applyFont="1" applyFill="1" applyBorder="1"/>
    <xf numFmtId="165" fontId="5" fillId="3" borderId="17" xfId="2" applyNumberFormat="1" applyFont="1" applyFill="1" applyBorder="1"/>
    <xf numFmtId="165" fontId="5" fillId="3" borderId="39" xfId="2" applyNumberFormat="1" applyFont="1" applyFill="1" applyBorder="1"/>
    <xf numFmtId="165" fontId="5" fillId="3" borderId="43" xfId="2" applyNumberFormat="1" applyFont="1" applyFill="1" applyBorder="1"/>
    <xf numFmtId="165" fontId="6" fillId="0" borderId="17" xfId="2" applyNumberFormat="1" applyFont="1" applyBorder="1"/>
    <xf numFmtId="0" fontId="6" fillId="0" borderId="38" xfId="2" applyFont="1" applyBorder="1"/>
    <xf numFmtId="165" fontId="6" fillId="3" borderId="39" xfId="2" applyNumberFormat="1" applyFont="1" applyFill="1" applyBorder="1"/>
    <xf numFmtId="165" fontId="6" fillId="3" borderId="43" xfId="2" applyNumberFormat="1" applyFont="1" applyFill="1" applyBorder="1"/>
    <xf numFmtId="0" fontId="5" fillId="0" borderId="24" xfId="2" applyFont="1" applyBorder="1"/>
    <xf numFmtId="165" fontId="5" fillId="0" borderId="25" xfId="2" applyNumberFormat="1" applyFont="1" applyBorder="1"/>
    <xf numFmtId="165" fontId="6" fillId="3" borderId="25" xfId="2" applyNumberFormat="1" applyFont="1" applyFill="1" applyBorder="1"/>
    <xf numFmtId="165" fontId="5" fillId="3" borderId="33" xfId="2" applyNumberFormat="1" applyFont="1" applyFill="1" applyBorder="1"/>
    <xf numFmtId="0" fontId="2" fillId="2" borderId="1" xfId="4" applyFont="1" applyFill="1" applyBorder="1" applyAlignment="1">
      <alignment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 wrapText="1"/>
    </xf>
    <xf numFmtId="0" fontId="2" fillId="0" borderId="5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6" xfId="4" quotePrefix="1" applyFont="1" applyFill="1" applyBorder="1" applyAlignment="1">
      <alignment horizontal="center" vertical="center" wrapText="1"/>
    </xf>
    <xf numFmtId="0" fontId="3" fillId="0" borderId="0" xfId="4" applyFont="1"/>
    <xf numFmtId="0" fontId="3" fillId="0" borderId="7" xfId="4" applyFont="1" applyBorder="1"/>
    <xf numFmtId="0" fontId="3" fillId="2" borderId="12" xfId="4" applyFont="1" applyFill="1" applyBorder="1" applyAlignment="1"/>
    <xf numFmtId="0" fontId="3" fillId="2" borderId="13" xfId="4" applyFont="1" applyFill="1" applyBorder="1" applyAlignment="1"/>
    <xf numFmtId="0" fontId="3" fillId="2" borderId="14" xfId="4" applyFont="1" applyFill="1" applyBorder="1" applyAlignment="1"/>
    <xf numFmtId="0" fontId="3" fillId="0" borderId="0" xfId="4" applyFont="1" applyAlignment="1"/>
    <xf numFmtId="165" fontId="3" fillId="0" borderId="16" xfId="4" applyNumberFormat="1" applyFont="1" applyBorder="1"/>
    <xf numFmtId="0" fontId="3" fillId="2" borderId="17" xfId="4" applyFont="1" applyFill="1" applyBorder="1"/>
    <xf numFmtId="165" fontId="3" fillId="0" borderId="15" xfId="4" applyNumberFormat="1" applyFont="1" applyBorder="1"/>
    <xf numFmtId="165" fontId="3" fillId="0" borderId="17" xfId="4" applyNumberFormat="1" applyFont="1" applyBorder="1"/>
    <xf numFmtId="165" fontId="3" fillId="0" borderId="18" xfId="4" applyNumberFormat="1" applyFont="1" applyBorder="1"/>
    <xf numFmtId="165" fontId="3" fillId="0" borderId="23" xfId="4" applyNumberFormat="1" applyFont="1" applyFill="1" applyBorder="1"/>
    <xf numFmtId="165" fontId="3" fillId="2" borderId="17" xfId="4" applyNumberFormat="1" applyFont="1" applyFill="1" applyBorder="1"/>
    <xf numFmtId="0" fontId="3" fillId="0" borderId="24" xfId="4" applyFont="1" applyBorder="1"/>
    <xf numFmtId="0" fontId="3" fillId="2" borderId="26" xfId="4" applyFont="1" applyFill="1" applyBorder="1"/>
    <xf numFmtId="0" fontId="2" fillId="0" borderId="1" xfId="4" applyFont="1" applyBorder="1"/>
    <xf numFmtId="165" fontId="3" fillId="0" borderId="28" xfId="4" applyNumberFormat="1" applyFont="1" applyBorder="1"/>
    <xf numFmtId="165" fontId="3" fillId="2" borderId="28" xfId="4" applyNumberFormat="1" applyFont="1" applyFill="1" applyBorder="1"/>
    <xf numFmtId="165" fontId="3" fillId="2" borderId="29" xfId="4" applyNumberFormat="1" applyFont="1" applyFill="1" applyBorder="1"/>
    <xf numFmtId="165" fontId="3" fillId="0" borderId="30" xfId="4" applyNumberFormat="1" applyFont="1" applyBorder="1"/>
    <xf numFmtId="165" fontId="3" fillId="0" borderId="31" xfId="4" applyNumberFormat="1" applyFont="1" applyBorder="1"/>
    <xf numFmtId="165" fontId="3" fillId="2" borderId="15" xfId="4" applyNumberFormat="1" applyFont="1" applyFill="1" applyBorder="1"/>
    <xf numFmtId="165" fontId="3" fillId="0" borderId="27" xfId="4" applyNumberFormat="1" applyFont="1" applyBorder="1"/>
    <xf numFmtId="165" fontId="3" fillId="0" borderId="25" xfId="4" applyNumberFormat="1" applyFont="1" applyBorder="1"/>
    <xf numFmtId="165" fontId="3" fillId="0" borderId="26" xfId="4" applyNumberFormat="1" applyFont="1" applyBorder="1"/>
    <xf numFmtId="0" fontId="3" fillId="0" borderId="0" xfId="4" applyFont="1" applyFill="1"/>
    <xf numFmtId="0" fontId="9" fillId="0" borderId="7" xfId="4" applyFont="1" applyBorder="1"/>
    <xf numFmtId="0" fontId="2" fillId="0" borderId="24" xfId="4" applyFont="1" applyBorder="1"/>
    <xf numFmtId="165" fontId="2" fillId="0" borderId="25" xfId="4" applyNumberFormat="1" applyFont="1" applyBorder="1"/>
    <xf numFmtId="3" fontId="3" fillId="2" borderId="26" xfId="4" applyNumberFormat="1" applyFont="1" applyFill="1" applyBorder="1"/>
    <xf numFmtId="0" fontId="2" fillId="0" borderId="6" xfId="4" applyFont="1" applyFill="1" applyBorder="1" applyAlignment="1">
      <alignment horizontal="center" vertical="center" wrapText="1"/>
    </xf>
    <xf numFmtId="0" fontId="2" fillId="0" borderId="5" xfId="4" applyFont="1" applyBorder="1"/>
    <xf numFmtId="165" fontId="3" fillId="0" borderId="19" xfId="4" applyNumberFormat="1" applyFont="1" applyBorder="1"/>
    <xf numFmtId="165" fontId="3" fillId="2" borderId="20" xfId="4" applyNumberFormat="1" applyFont="1" applyFill="1" applyBorder="1"/>
    <xf numFmtId="165" fontId="3" fillId="2" borderId="21" xfId="4" applyNumberFormat="1" applyFont="1" applyFill="1" applyBorder="1"/>
    <xf numFmtId="165" fontId="3" fillId="0" borderId="22" xfId="4" applyNumberFormat="1" applyFont="1" applyBorder="1"/>
    <xf numFmtId="165" fontId="3" fillId="0" borderId="21" xfId="4" applyNumberFormat="1" applyFont="1" applyBorder="1"/>
    <xf numFmtId="0" fontId="2" fillId="0" borderId="7" xfId="4" applyFont="1" applyBorder="1"/>
    <xf numFmtId="0" fontId="3" fillId="2" borderId="16" xfId="4" applyFont="1" applyFill="1" applyBorder="1"/>
    <xf numFmtId="165" fontId="3" fillId="0" borderId="17" xfId="4" applyNumberFormat="1" applyFont="1" applyFill="1" applyBorder="1"/>
    <xf numFmtId="165" fontId="3" fillId="2" borderId="18" xfId="4" applyNumberFormat="1" applyFont="1" applyFill="1" applyBorder="1"/>
    <xf numFmtId="165" fontId="3" fillId="2" borderId="27" xfId="4" applyNumberFormat="1" applyFont="1" applyFill="1" applyBorder="1"/>
    <xf numFmtId="165" fontId="3" fillId="2" borderId="25" xfId="4" applyNumberFormat="1" applyFont="1" applyFill="1" applyBorder="1"/>
    <xf numFmtId="165" fontId="3" fillId="2" borderId="26" xfId="4" applyNumberFormat="1" applyFont="1" applyFill="1" applyBorder="1"/>
    <xf numFmtId="0" fontId="3" fillId="2" borderId="40" xfId="4" applyFont="1" applyFill="1" applyBorder="1" applyAlignment="1"/>
    <xf numFmtId="0" fontId="3" fillId="2" borderId="44" xfId="4" applyFont="1" applyFill="1" applyBorder="1" applyAlignment="1"/>
    <xf numFmtId="0" fontId="3" fillId="2" borderId="42" xfId="4" applyFont="1" applyFill="1" applyBorder="1" applyAlignment="1"/>
    <xf numFmtId="165" fontId="3" fillId="0" borderId="16" xfId="4" applyNumberFormat="1" applyFont="1" applyFill="1" applyBorder="1"/>
    <xf numFmtId="165" fontId="3" fillId="0" borderId="18" xfId="1" applyNumberFormat="1" applyFont="1" applyFill="1" applyBorder="1"/>
    <xf numFmtId="165" fontId="3" fillId="0" borderId="15" xfId="1" applyNumberFormat="1" applyFont="1" applyFill="1" applyBorder="1"/>
    <xf numFmtId="165" fontId="3" fillId="0" borderId="17" xfId="1" applyNumberFormat="1" applyFont="1" applyFill="1" applyBorder="1"/>
    <xf numFmtId="165" fontId="3" fillId="2" borderId="16" xfId="4" applyNumberFormat="1" applyFont="1" applyFill="1" applyBorder="1"/>
    <xf numFmtId="0" fontId="3" fillId="2" borderId="36" xfId="4" applyFont="1" applyFill="1" applyBorder="1" applyAlignment="1"/>
    <xf numFmtId="0" fontId="3" fillId="0" borderId="10" xfId="0" applyFont="1" applyBorder="1"/>
    <xf numFmtId="0" fontId="2" fillId="0" borderId="27" xfId="0" applyFont="1" applyBorder="1"/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12" xfId="0" applyFont="1" applyBorder="1"/>
    <xf numFmtId="3" fontId="3" fillId="0" borderId="13" xfId="1" applyNumberFormat="1" applyFont="1" applyBorder="1" applyAlignment="1">
      <alignment horizontal="right" indent="1"/>
    </xf>
    <xf numFmtId="3" fontId="3" fillId="0" borderId="14" xfId="1" applyNumberFormat="1" applyFont="1" applyBorder="1" applyAlignment="1">
      <alignment horizontal="right" indent="1"/>
    </xf>
    <xf numFmtId="3" fontId="2" fillId="0" borderId="25" xfId="0" applyNumberFormat="1" applyFont="1" applyBorder="1" applyAlignment="1">
      <alignment horizontal="right" indent="1"/>
    </xf>
    <xf numFmtId="0" fontId="3" fillId="0" borderId="48" xfId="0" applyFont="1" applyBorder="1"/>
    <xf numFmtId="0" fontId="3" fillId="0" borderId="48" xfId="0" applyFont="1" applyFill="1" applyBorder="1" applyAlignment="1">
      <alignment horizontal="left"/>
    </xf>
    <xf numFmtId="167" fontId="3" fillId="6" borderId="11" xfId="1" applyNumberFormat="1" applyFont="1" applyFill="1" applyBorder="1" applyAlignment="1">
      <alignment horizontal="center"/>
    </xf>
    <xf numFmtId="167" fontId="3" fillId="0" borderId="8" xfId="1" applyNumberFormat="1" applyFont="1" applyBorder="1" applyAlignment="1">
      <alignment horizontal="center"/>
    </xf>
    <xf numFmtId="3" fontId="3" fillId="0" borderId="49" xfId="1" applyNumberFormat="1" applyFont="1" applyBorder="1" applyAlignment="1">
      <alignment horizontal="center"/>
    </xf>
    <xf numFmtId="44" fontId="3" fillId="0" borderId="8" xfId="1" applyNumberFormat="1" applyFont="1" applyBorder="1" applyAlignment="1">
      <alignment horizontal="right" indent="1"/>
    </xf>
    <xf numFmtId="164" fontId="3" fillId="0" borderId="8" xfId="1" applyFont="1" applyBorder="1" applyAlignment="1">
      <alignment horizontal="right" indent="1"/>
    </xf>
    <xf numFmtId="164" fontId="3" fillId="0" borderId="11" xfId="1" applyFont="1" applyBorder="1" applyAlignment="1">
      <alignment horizontal="right" indent="1"/>
    </xf>
    <xf numFmtId="44" fontId="3" fillId="0" borderId="11" xfId="0" applyNumberFormat="1" applyFont="1" applyBorder="1" applyAlignment="1">
      <alignment horizontal="right" indent="1"/>
    </xf>
    <xf numFmtId="44" fontId="3" fillId="0" borderId="11" xfId="1" applyNumberFormat="1" applyFont="1" applyBorder="1" applyAlignment="1">
      <alignment horizontal="right" indent="1"/>
    </xf>
    <xf numFmtId="44" fontId="2" fillId="0" borderId="26" xfId="0" applyNumberFormat="1" applyFont="1" applyBorder="1" applyAlignment="1">
      <alignment horizontal="right" indent="1"/>
    </xf>
    <xf numFmtId="164" fontId="10" fillId="0" borderId="8" xfId="1" applyFont="1" applyBorder="1" applyAlignment="1">
      <alignment horizontal="right" indent="1"/>
    </xf>
    <xf numFmtId="44" fontId="10" fillId="0" borderId="8" xfId="1" applyNumberFormat="1" applyFont="1" applyBorder="1" applyAlignment="1">
      <alignment horizontal="right" indent="1"/>
    </xf>
    <xf numFmtId="0" fontId="3" fillId="0" borderId="45" xfId="0" applyFont="1" applyBorder="1" applyAlignment="1"/>
    <xf numFmtId="0" fontId="3" fillId="0" borderId="10" xfId="0" applyFont="1" applyBorder="1" applyAlignment="1"/>
    <xf numFmtId="3" fontId="3" fillId="5" borderId="8" xfId="0" applyNumberFormat="1" applyFont="1" applyFill="1" applyBorder="1" applyAlignment="1">
      <alignment horizontal="center"/>
    </xf>
    <xf numFmtId="3" fontId="3" fillId="5" borderId="11" xfId="0" applyNumberFormat="1" applyFont="1" applyFill="1" applyBorder="1" applyAlignment="1">
      <alignment horizontal="center"/>
    </xf>
    <xf numFmtId="3" fontId="3" fillId="5" borderId="2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44" fontId="3" fillId="0" borderId="8" xfId="0" applyNumberFormat="1" applyFont="1" applyBorder="1" applyAlignment="1">
      <alignment horizontal="right" indent="1"/>
    </xf>
    <xf numFmtId="0" fontId="2" fillId="0" borderId="0" xfId="0" applyFont="1"/>
    <xf numFmtId="44" fontId="3" fillId="0" borderId="0" xfId="0" applyNumberFormat="1" applyFont="1"/>
    <xf numFmtId="44" fontId="10" fillId="0" borderId="0" xfId="0" applyNumberFormat="1" applyFont="1"/>
    <xf numFmtId="0" fontId="3" fillId="0" borderId="54" xfId="0" applyFont="1" applyBorder="1"/>
    <xf numFmtId="44" fontId="10" fillId="0" borderId="54" xfId="0" applyNumberFormat="1" applyFont="1" applyBorder="1"/>
    <xf numFmtId="44" fontId="3" fillId="0" borderId="54" xfId="0" applyNumberFormat="1" applyFont="1" applyBorder="1"/>
    <xf numFmtId="166" fontId="10" fillId="0" borderId="8" xfId="1" applyNumberFormat="1" applyFont="1" applyBorder="1" applyAlignment="1">
      <alignment horizontal="right" indent="1"/>
    </xf>
    <xf numFmtId="166" fontId="3" fillId="0" borderId="11" xfId="1" applyNumberFormat="1" applyFont="1" applyBorder="1" applyAlignment="1">
      <alignment horizontal="right" indent="1"/>
    </xf>
    <xf numFmtId="166" fontId="3" fillId="0" borderId="8" xfId="1" applyNumberFormat="1" applyFont="1" applyBorder="1" applyAlignment="1">
      <alignment horizontal="right" indent="1"/>
    </xf>
    <xf numFmtId="0" fontId="2" fillId="5" borderId="45" xfId="0" applyFont="1" applyFill="1" applyBorder="1" applyAlignment="1">
      <alignment horizontal="left"/>
    </xf>
    <xf numFmtId="164" fontId="3" fillId="0" borderId="8" xfId="1" applyFont="1" applyBorder="1" applyAlignment="1">
      <alignment horizontal="right"/>
    </xf>
    <xf numFmtId="44" fontId="3" fillId="0" borderId="8" xfId="1" applyNumberFormat="1" applyFont="1" applyBorder="1" applyAlignment="1">
      <alignment horizontal="right"/>
    </xf>
    <xf numFmtId="44" fontId="3" fillId="0" borderId="11" xfId="1" applyNumberFormat="1" applyFont="1" applyBorder="1" applyAlignment="1">
      <alignment horizontal="right"/>
    </xf>
    <xf numFmtId="44" fontId="10" fillId="0" borderId="8" xfId="1" applyNumberFormat="1" applyFont="1" applyBorder="1" applyAlignment="1">
      <alignment horizontal="center"/>
    </xf>
    <xf numFmtId="44" fontId="10" fillId="0" borderId="11" xfId="1" applyNumberFormat="1" applyFont="1" applyBorder="1" applyAlignment="1">
      <alignment horizontal="center"/>
    </xf>
    <xf numFmtId="0" fontId="4" fillId="0" borderId="12" xfId="0" applyFont="1" applyBorder="1"/>
    <xf numFmtId="44" fontId="10" fillId="0" borderId="14" xfId="1" applyNumberFormat="1" applyFont="1" applyBorder="1" applyAlignment="1">
      <alignment horizontal="center"/>
    </xf>
    <xf numFmtId="167" fontId="3" fillId="6" borderId="14" xfId="1" applyNumberFormat="1" applyFont="1" applyFill="1" applyBorder="1" applyAlignment="1">
      <alignment horizontal="center"/>
    </xf>
    <xf numFmtId="3" fontId="3" fillId="5" borderId="37" xfId="0" applyNumberFormat="1" applyFont="1" applyFill="1" applyBorder="1" applyAlignment="1">
      <alignment horizontal="center"/>
    </xf>
    <xf numFmtId="167" fontId="3" fillId="6" borderId="50" xfId="1" applyNumberFormat="1" applyFont="1" applyFill="1" applyBorder="1" applyAlignment="1">
      <alignment horizontal="center"/>
    </xf>
    <xf numFmtId="167" fontId="3" fillId="6" borderId="49" xfId="1" applyNumberFormat="1" applyFont="1" applyFill="1" applyBorder="1" applyAlignment="1">
      <alignment horizontal="center"/>
    </xf>
    <xf numFmtId="167" fontId="3" fillId="6" borderId="13" xfId="1" applyNumberFormat="1" applyFont="1" applyFill="1" applyBorder="1" applyAlignment="1">
      <alignment horizontal="center"/>
    </xf>
    <xf numFmtId="44" fontId="2" fillId="0" borderId="0" xfId="0" applyNumberFormat="1" applyFont="1"/>
    <xf numFmtId="0" fontId="3" fillId="0" borderId="34" xfId="0" applyFont="1" applyBorder="1"/>
    <xf numFmtId="44" fontId="2" fillId="0" borderId="29" xfId="0" applyNumberFormat="1" applyFont="1" applyBorder="1"/>
    <xf numFmtId="0" fontId="2" fillId="0" borderId="0" xfId="0" applyFont="1" applyBorder="1"/>
    <xf numFmtId="168" fontId="2" fillId="0" borderId="0" xfId="1" applyNumberFormat="1" applyFont="1" applyBorder="1" applyAlignment="1">
      <alignment horizontal="center"/>
    </xf>
    <xf numFmtId="168" fontId="2" fillId="0" borderId="34" xfId="1" applyNumberFormat="1" applyFont="1" applyBorder="1" applyAlignment="1">
      <alignment horizontal="center"/>
    </xf>
    <xf numFmtId="168" fontId="2" fillId="0" borderId="29" xfId="1" applyNumberFormat="1" applyFont="1" applyBorder="1" applyAlignment="1">
      <alignment horizontal="center"/>
    </xf>
    <xf numFmtId="3" fontId="3" fillId="6" borderId="8" xfId="0" applyNumberFormat="1" applyFont="1" applyFill="1" applyBorder="1" applyAlignment="1">
      <alignment horizontal="center"/>
    </xf>
    <xf numFmtId="0" fontId="3" fillId="0" borderId="0" xfId="0" applyFont="1" applyBorder="1"/>
    <xf numFmtId="0" fontId="4" fillId="0" borderId="48" xfId="0" applyFont="1" applyFill="1" applyBorder="1" applyAlignment="1">
      <alignment horizontal="left"/>
    </xf>
    <xf numFmtId="42" fontId="12" fillId="0" borderId="35" xfId="2" applyNumberFormat="1" applyFont="1" applyBorder="1"/>
    <xf numFmtId="165" fontId="12" fillId="0" borderId="15" xfId="2" applyNumberFormat="1" applyFont="1" applyBorder="1"/>
    <xf numFmtId="165" fontId="12" fillId="0" borderId="15" xfId="1" applyNumberFormat="1" applyFont="1" applyBorder="1"/>
    <xf numFmtId="165" fontId="10" fillId="0" borderId="16" xfId="4" applyNumberFormat="1" applyFont="1" applyBorder="1"/>
    <xf numFmtId="165" fontId="10" fillId="0" borderId="10" xfId="1" applyNumberFormat="1" applyFont="1" applyBorder="1"/>
    <xf numFmtId="165" fontId="10" fillId="0" borderId="8" xfId="1" applyNumberFormat="1" applyFont="1" applyBorder="1"/>
    <xf numFmtId="165" fontId="10" fillId="0" borderId="11" xfId="1" applyNumberFormat="1" applyFont="1" applyBorder="1"/>
    <xf numFmtId="165" fontId="10" fillId="0" borderId="18" xfId="1" applyNumberFormat="1" applyFont="1" applyBorder="1"/>
    <xf numFmtId="165" fontId="10" fillId="0" borderId="15" xfId="1" applyNumberFormat="1" applyFont="1" applyBorder="1"/>
    <xf numFmtId="165" fontId="10" fillId="0" borderId="17" xfId="1" applyNumberFormat="1" applyFont="1" applyBorder="1"/>
    <xf numFmtId="165" fontId="10" fillId="0" borderId="15" xfId="4" applyNumberFormat="1" applyFont="1" applyBorder="1"/>
    <xf numFmtId="0" fontId="10" fillId="2" borderId="12" xfId="4" applyFont="1" applyFill="1" applyBorder="1" applyAlignment="1"/>
    <xf numFmtId="0" fontId="10" fillId="2" borderId="13" xfId="4" applyFont="1" applyFill="1" applyBorder="1" applyAlignment="1"/>
    <xf numFmtId="0" fontId="10" fillId="2" borderId="14" xfId="4" applyFont="1" applyFill="1" applyBorder="1" applyAlignme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8" xfId="5" applyFont="1" applyBorder="1"/>
    <xf numFmtId="0" fontId="13" fillId="0" borderId="8" xfId="0" applyFont="1" applyBorder="1"/>
    <xf numFmtId="166" fontId="14" fillId="0" borderId="8" xfId="1" applyNumberFormat="1" applyFont="1" applyBorder="1"/>
    <xf numFmtId="166" fontId="13" fillId="0" borderId="8" xfId="0" applyNumberFormat="1" applyFont="1" applyBorder="1"/>
    <xf numFmtId="0" fontId="13" fillId="0" borderId="45" xfId="0" applyFont="1" applyBorder="1"/>
    <xf numFmtId="44" fontId="14" fillId="0" borderId="4" xfId="0" applyNumberFormat="1" applyFont="1" applyBorder="1"/>
    <xf numFmtId="0" fontId="13" fillId="0" borderId="10" xfId="0" applyFont="1" applyBorder="1"/>
    <xf numFmtId="44" fontId="14" fillId="0" borderId="11" xfId="0" applyNumberFormat="1" applyFont="1" applyBorder="1"/>
    <xf numFmtId="0" fontId="13" fillId="0" borderId="7" xfId="0" applyFont="1" applyBorder="1"/>
    <xf numFmtId="0" fontId="13" fillId="0" borderId="32" xfId="0" applyFont="1" applyBorder="1"/>
    <xf numFmtId="0" fontId="13" fillId="0" borderId="46" xfId="0" applyFont="1" applyBorder="1"/>
    <xf numFmtId="44" fontId="14" fillId="0" borderId="47" xfId="0" applyNumberFormat="1" applyFont="1" applyBorder="1"/>
    <xf numFmtId="44" fontId="13" fillId="0" borderId="4" xfId="0" applyNumberFormat="1" applyFont="1" applyBorder="1"/>
    <xf numFmtId="44" fontId="13" fillId="0" borderId="11" xfId="0" applyNumberFormat="1" applyFont="1" applyBorder="1"/>
    <xf numFmtId="0" fontId="13" fillId="0" borderId="11" xfId="0" applyFont="1" applyBorder="1"/>
    <xf numFmtId="44" fontId="13" fillId="0" borderId="47" xfId="0" applyNumberFormat="1" applyFont="1" applyBorder="1"/>
    <xf numFmtId="168" fontId="3" fillId="0" borderId="49" xfId="1" applyNumberFormat="1" applyFont="1" applyBorder="1" applyAlignment="1">
      <alignment horizontal="center"/>
    </xf>
    <xf numFmtId="168" fontId="3" fillId="0" borderId="50" xfId="1" applyNumberFormat="1" applyFont="1" applyBorder="1" applyAlignment="1">
      <alignment horizontal="center"/>
    </xf>
    <xf numFmtId="168" fontId="2" fillId="0" borderId="23" xfId="1" applyNumberFormat="1" applyFont="1" applyBorder="1" applyAlignment="1">
      <alignment horizontal="center"/>
    </xf>
    <xf numFmtId="168" fontId="2" fillId="0" borderId="35" xfId="1" applyNumberFormat="1" applyFont="1" applyBorder="1" applyAlignment="1">
      <alignment horizontal="center"/>
    </xf>
    <xf numFmtId="168" fontId="2" fillId="0" borderId="33" xfId="1" applyNumberFormat="1" applyFont="1" applyBorder="1" applyAlignment="1">
      <alignment horizontal="center"/>
    </xf>
    <xf numFmtId="168" fontId="3" fillId="0" borderId="13" xfId="1" applyNumberFormat="1" applyFont="1" applyBorder="1" applyAlignment="1">
      <alignment horizontal="center"/>
    </xf>
    <xf numFmtId="168" fontId="3" fillId="0" borderId="14" xfId="1" applyNumberFormat="1" applyFont="1" applyBorder="1" applyAlignment="1">
      <alignment horizontal="center"/>
    </xf>
    <xf numFmtId="168" fontId="3" fillId="0" borderId="49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168" fontId="3" fillId="0" borderId="50" xfId="0" applyNumberFormat="1" applyFont="1" applyBorder="1" applyAlignment="1">
      <alignment horizontal="center"/>
    </xf>
    <xf numFmtId="168" fontId="3" fillId="0" borderId="55" xfId="1" applyNumberFormat="1" applyFont="1" applyBorder="1" applyAlignment="1">
      <alignment horizontal="center"/>
    </xf>
    <xf numFmtId="168" fontId="3" fillId="0" borderId="54" xfId="1" applyNumberFormat="1" applyFont="1" applyBorder="1" applyAlignment="1">
      <alignment horizontal="center"/>
    </xf>
    <xf numFmtId="168" fontId="2" fillId="0" borderId="51" xfId="1" applyNumberFormat="1" applyFont="1" applyBorder="1" applyAlignment="1">
      <alignment horizontal="center"/>
    </xf>
    <xf numFmtId="168" fontId="2" fillId="0" borderId="52" xfId="1" applyNumberFormat="1" applyFont="1" applyBorder="1" applyAlignment="1">
      <alignment horizontal="center"/>
    </xf>
    <xf numFmtId="168" fontId="2" fillId="0" borderId="53" xfId="1" applyNumberFormat="1" applyFont="1" applyBorder="1" applyAlignment="1">
      <alignment horizontal="center"/>
    </xf>
    <xf numFmtId="0" fontId="5" fillId="2" borderId="1" xfId="2" applyFont="1" applyFill="1" applyBorder="1" applyAlignment="1">
      <alignment horizontal="left" vertical="center" wrapText="1"/>
    </xf>
    <xf numFmtId="0" fontId="5" fillId="2" borderId="34" xfId="2" applyFont="1" applyFill="1" applyBorder="1" applyAlignment="1">
      <alignment horizontal="left" vertical="center" wrapText="1"/>
    </xf>
    <xf numFmtId="166" fontId="14" fillId="0" borderId="0" xfId="1" applyNumberFormat="1" applyFont="1"/>
    <xf numFmtId="44" fontId="13" fillId="0" borderId="0" xfId="0" applyNumberFormat="1" applyFont="1"/>
    <xf numFmtId="44" fontId="14" fillId="0" borderId="0" xfId="0" applyNumberFormat="1" applyFont="1"/>
    <xf numFmtId="0" fontId="13" fillId="0" borderId="54" xfId="0" applyFont="1" applyBorder="1"/>
    <xf numFmtId="44" fontId="13" fillId="0" borderId="54" xfId="0" applyNumberFormat="1" applyFont="1" applyBorder="1"/>
    <xf numFmtId="0" fontId="16" fillId="0" borderId="0" xfId="0" applyFont="1"/>
    <xf numFmtId="44" fontId="14" fillId="0" borderId="54" xfId="0" applyNumberFormat="1" applyFont="1" applyBorder="1"/>
    <xf numFmtId="166" fontId="13" fillId="0" borderId="0" xfId="0" applyNumberFormat="1" applyFont="1"/>
    <xf numFmtId="0" fontId="17" fillId="0" borderId="45" xfId="0" applyFont="1" applyBorder="1"/>
    <xf numFmtId="44" fontId="17" fillId="0" borderId="4" xfId="1" applyNumberFormat="1" applyFont="1" applyBorder="1"/>
    <xf numFmtId="44" fontId="13" fillId="0" borderId="11" xfId="1" applyNumberFormat="1" applyFont="1" applyBorder="1"/>
    <xf numFmtId="166" fontId="13" fillId="0" borderId="54" xfId="0" applyNumberFormat="1" applyFont="1" applyBorder="1"/>
    <xf numFmtId="44" fontId="13" fillId="0" borderId="47" xfId="1" applyNumberFormat="1" applyFont="1" applyBorder="1"/>
    <xf numFmtId="0" fontId="17" fillId="0" borderId="1" xfId="0" applyFont="1" applyBorder="1"/>
    <xf numFmtId="44" fontId="17" fillId="0" borderId="29" xfId="0" applyNumberFormat="1" applyFont="1" applyBorder="1"/>
    <xf numFmtId="0" fontId="17" fillId="0" borderId="27" xfId="0" applyFont="1" applyBorder="1"/>
    <xf numFmtId="44" fontId="17" fillId="0" borderId="26" xfId="1" applyNumberFormat="1" applyFont="1" applyBorder="1"/>
  </cellXfs>
  <cellStyles count="6">
    <cellStyle name="Comma" xfId="1" builtinId="3"/>
    <cellStyle name="Hyperlink" xfId="5" builtinId="8"/>
    <cellStyle name="Normal" xfId="0" builtinId="0"/>
    <cellStyle name="Normal 2" xfId="4" xr:uid="{00000000-0005-0000-0000-000003000000}"/>
    <cellStyle name="Normal 3" xfId="2" xr:uid="{00000000-0005-0000-0000-000004000000}"/>
    <cellStyle name="Prosent 3" xfId="3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19</xdr:row>
      <xdr:rowOff>76200</xdr:rowOff>
    </xdr:from>
    <xdr:to>
      <xdr:col>2</xdr:col>
      <xdr:colOff>906780</xdr:colOff>
      <xdr:row>19</xdr:row>
      <xdr:rowOff>76200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3827145" y="3067050"/>
          <a:ext cx="89916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7620</xdr:colOff>
      <xdr:row>25</xdr:row>
      <xdr:rowOff>76200</xdr:rowOff>
    </xdr:from>
    <xdr:to>
      <xdr:col>2</xdr:col>
      <xdr:colOff>906780</xdr:colOff>
      <xdr:row>25</xdr:row>
      <xdr:rowOff>76200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>
          <a:cxnSpLocks noChangeShapeType="1"/>
        </xdr:cNvCxnSpPr>
      </xdr:nvCxnSpPr>
      <xdr:spPr bwMode="auto">
        <a:xfrm flipH="1">
          <a:off x="3827145" y="4038600"/>
          <a:ext cx="89916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23</xdr:row>
      <xdr:rowOff>76200</xdr:rowOff>
    </xdr:from>
    <xdr:to>
      <xdr:col>2</xdr:col>
      <xdr:colOff>906780</xdr:colOff>
      <xdr:row>23</xdr:row>
      <xdr:rowOff>76200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3827145" y="3705225"/>
          <a:ext cx="89916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19</xdr:row>
      <xdr:rowOff>76200</xdr:rowOff>
    </xdr:from>
    <xdr:to>
      <xdr:col>2</xdr:col>
      <xdr:colOff>906780</xdr:colOff>
      <xdr:row>19</xdr:row>
      <xdr:rowOff>76200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3627120" y="3139440"/>
          <a:ext cx="64008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7620</xdr:colOff>
      <xdr:row>25</xdr:row>
      <xdr:rowOff>76200</xdr:rowOff>
    </xdr:from>
    <xdr:to>
      <xdr:col>2</xdr:col>
      <xdr:colOff>906780</xdr:colOff>
      <xdr:row>25</xdr:row>
      <xdr:rowOff>76200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>
          <a:cxnSpLocks noChangeShapeType="1"/>
        </xdr:cNvCxnSpPr>
      </xdr:nvCxnSpPr>
      <xdr:spPr bwMode="auto">
        <a:xfrm flipH="1">
          <a:off x="3627120" y="4145280"/>
          <a:ext cx="64008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23</xdr:row>
      <xdr:rowOff>76200</xdr:rowOff>
    </xdr:from>
    <xdr:to>
      <xdr:col>2</xdr:col>
      <xdr:colOff>906780</xdr:colOff>
      <xdr:row>23</xdr:row>
      <xdr:rowOff>76200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3939540" y="3802380"/>
          <a:ext cx="89916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showGridLines="0" tabSelected="1" workbookViewId="0"/>
  </sheetViews>
  <sheetFormatPr defaultColWidth="11.42578125" defaultRowHeight="15" x14ac:dyDescent="0.25"/>
  <cols>
    <col min="1" max="1" width="3.28515625" style="347" bestFit="1" customWidth="1"/>
    <col min="2" max="2" width="62.42578125" style="345" bestFit="1" customWidth="1"/>
    <col min="3" max="16384" width="11.42578125" style="345"/>
  </cols>
  <sheetData>
    <row r="1" spans="1:2" x14ac:dyDescent="0.25">
      <c r="A1" s="348" t="s">
        <v>174</v>
      </c>
      <c r="B1" s="349" t="s">
        <v>158</v>
      </c>
    </row>
    <row r="2" spans="1:2" x14ac:dyDescent="0.25">
      <c r="A2" s="348" t="s">
        <v>175</v>
      </c>
      <c r="B2" s="349" t="s">
        <v>152</v>
      </c>
    </row>
    <row r="3" spans="1:2" x14ac:dyDescent="0.25">
      <c r="A3" s="348" t="s">
        <v>176</v>
      </c>
      <c r="B3" s="349" t="s">
        <v>153</v>
      </c>
    </row>
    <row r="4" spans="1:2" x14ac:dyDescent="0.25">
      <c r="A4" s="348" t="s">
        <v>177</v>
      </c>
      <c r="B4" s="349" t="s">
        <v>183</v>
      </c>
    </row>
    <row r="5" spans="1:2" x14ac:dyDescent="0.25">
      <c r="A5" s="348" t="s">
        <v>178</v>
      </c>
      <c r="B5" s="349" t="s">
        <v>184</v>
      </c>
    </row>
    <row r="6" spans="1:2" x14ac:dyDescent="0.25">
      <c r="A6" s="348" t="s">
        <v>179</v>
      </c>
      <c r="B6" s="349" t="s">
        <v>185</v>
      </c>
    </row>
    <row r="7" spans="1:2" x14ac:dyDescent="0.25">
      <c r="A7" s="348" t="s">
        <v>180</v>
      </c>
      <c r="B7" s="349" t="s">
        <v>154</v>
      </c>
    </row>
    <row r="8" spans="1:2" x14ac:dyDescent="0.25">
      <c r="A8" s="348" t="s">
        <v>181</v>
      </c>
      <c r="B8" s="349" t="s">
        <v>155</v>
      </c>
    </row>
    <row r="9" spans="1:2" x14ac:dyDescent="0.25">
      <c r="A9" s="348" t="s">
        <v>182</v>
      </c>
      <c r="B9" s="349" t="s">
        <v>156</v>
      </c>
    </row>
    <row r="10" spans="1:2" x14ac:dyDescent="0.25">
      <c r="A10" s="348">
        <v>10</v>
      </c>
      <c r="B10" s="349" t="s">
        <v>157</v>
      </c>
    </row>
  </sheetData>
  <hyperlinks>
    <hyperlink ref="B2" location="'Budsjettert til virkelig res'!A1" display="Fra budsjettert til virkelig resultat og avviksanalyse inntektene" xr:uid="{00000000-0004-0000-0000-000000000000}"/>
    <hyperlink ref="B3" location="'Avviksanalyse kostnader'!A1" display="Avviksanalyse kostnadene" xr:uid="{00000000-0004-0000-0000-000001000000}"/>
    <hyperlink ref="B4" location="'11.4 BEB Konfeksjon'!A1" display="Mal oppgave 11.4" xr:uid="{00000000-0004-0000-0000-000002000000}"/>
    <hyperlink ref="B5" location="'Appendiks Brandvik'!A1" display="Mal oppgave 6 Appendiks" xr:uid="{00000000-0004-0000-0000-000003000000}"/>
    <hyperlink ref="B6" location="'Appendiks Lade Metall'!A1" display="Mal oppgave 7 Appendiks" xr:uid="{00000000-0004-0000-0000-000004000000}"/>
    <hyperlink ref="B7" location="Standardkostregnskap_Bidrag!A1" display="Mal standardkost bidragsmetoden" xr:uid="{00000000-0004-0000-0000-000005000000}"/>
    <hyperlink ref="B8" location="Standardkostregnskap_Selvkost!A1" display="Mal standardkost selvkostmetoden" xr:uid="{00000000-0004-0000-0000-000006000000}"/>
    <hyperlink ref="B9" location="Normalregnskaps_Bidrag!A1" display="Mal normalkost bidragsmetoden" xr:uid="{00000000-0004-0000-0000-000007000000}"/>
    <hyperlink ref="B10" location="Normalregnskap_Selvkost!A1" display="Mal normalkost selvkostmetoden" xr:uid="{00000000-0004-0000-0000-000008000000}"/>
    <hyperlink ref="B1" location="Beholdningsendringer!A1" display="Beholdningsendringer" xr:uid="{00000000-0004-0000-0000-000009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7"/>
  <sheetViews>
    <sheetView showGridLines="0" zoomScaleNormal="100" workbookViewId="0"/>
  </sheetViews>
  <sheetFormatPr defaultColWidth="9.140625" defaultRowHeight="12.75" x14ac:dyDescent="0.2"/>
  <cols>
    <col min="1" max="1" width="45.7109375" style="8" customWidth="1"/>
    <col min="2" max="4" width="14" style="8" customWidth="1"/>
    <col min="5" max="7" width="14" style="49" customWidth="1"/>
    <col min="8" max="8" width="2.5703125" style="8" bestFit="1" customWidth="1"/>
    <col min="9" max="16384" width="9.140625" style="8"/>
  </cols>
  <sheetData>
    <row r="1" spans="1:7" ht="26.25" thickBot="1" x14ac:dyDescent="0.25">
      <c r="A1" s="1" t="s">
        <v>28</v>
      </c>
      <c r="B1" s="2" t="s">
        <v>1</v>
      </c>
      <c r="C1" s="3" t="s">
        <v>2</v>
      </c>
      <c r="D1" s="4" t="s">
        <v>3</v>
      </c>
      <c r="E1" s="5" t="s">
        <v>29</v>
      </c>
      <c r="F1" s="6" t="s">
        <v>30</v>
      </c>
      <c r="G1" s="62" t="s">
        <v>31</v>
      </c>
    </row>
    <row r="2" spans="1:7" x14ac:dyDescent="0.2">
      <c r="A2" s="9" t="s">
        <v>7</v>
      </c>
      <c r="B2" s="10">
        <f>SUM(E2:G2)</f>
        <v>0</v>
      </c>
      <c r="C2" s="11">
        <f>+B2</f>
        <v>0</v>
      </c>
      <c r="D2" s="12"/>
      <c r="E2" s="13"/>
      <c r="F2" s="10"/>
      <c r="G2" s="14"/>
    </row>
    <row r="3" spans="1:7" s="18" customFormat="1" ht="4.5" customHeight="1" x14ac:dyDescent="0.2">
      <c r="A3" s="15"/>
      <c r="B3" s="16"/>
      <c r="C3" s="16"/>
      <c r="D3" s="17"/>
      <c r="E3" s="15"/>
      <c r="F3" s="16"/>
      <c r="G3" s="17"/>
    </row>
    <row r="4" spans="1:7" x14ac:dyDescent="0.2">
      <c r="A4" s="9" t="s">
        <v>8</v>
      </c>
      <c r="B4" s="19">
        <f>SUM(E4:G4)</f>
        <v>0</v>
      </c>
      <c r="C4" s="20">
        <f>+B4</f>
        <v>0</v>
      </c>
      <c r="D4" s="21"/>
      <c r="E4" s="22"/>
      <c r="F4" s="19"/>
      <c r="G4" s="23"/>
    </row>
    <row r="5" spans="1:7" x14ac:dyDescent="0.2">
      <c r="A5" s="9" t="s">
        <v>9</v>
      </c>
      <c r="B5" s="19">
        <f>SUM(E5:G5)</f>
        <v>0</v>
      </c>
      <c r="C5" s="20">
        <f>+B5</f>
        <v>0</v>
      </c>
      <c r="D5" s="21"/>
      <c r="E5" s="22"/>
      <c r="F5" s="19"/>
      <c r="G5" s="23"/>
    </row>
    <row r="6" spans="1:7" x14ac:dyDescent="0.2">
      <c r="A6" s="9" t="s">
        <v>10</v>
      </c>
      <c r="B6" s="19">
        <f>SUM(E6:G6)</f>
        <v>0</v>
      </c>
      <c r="C6" s="20">
        <f>+B6</f>
        <v>0</v>
      </c>
      <c r="D6" s="24"/>
      <c r="E6" s="22"/>
      <c r="F6" s="19"/>
      <c r="G6" s="23"/>
    </row>
    <row r="7" spans="1:7" s="18" customFormat="1" ht="4.5" customHeight="1" x14ac:dyDescent="0.2">
      <c r="A7" s="15"/>
      <c r="B7" s="63"/>
      <c r="C7" s="63"/>
      <c r="D7" s="64"/>
      <c r="E7" s="65"/>
      <c r="F7" s="63"/>
      <c r="G7" s="64"/>
    </row>
    <row r="8" spans="1:7" x14ac:dyDescent="0.2">
      <c r="A8" s="9" t="s">
        <v>11</v>
      </c>
      <c r="B8" s="19">
        <f>SUM(E8:G8)</f>
        <v>0</v>
      </c>
      <c r="C8" s="20"/>
      <c r="D8" s="26">
        <f>B8-C8</f>
        <v>0</v>
      </c>
      <c r="E8" s="22"/>
      <c r="F8" s="19"/>
      <c r="G8" s="23"/>
    </row>
    <row r="9" spans="1:7" x14ac:dyDescent="0.2">
      <c r="A9" s="9" t="s">
        <v>12</v>
      </c>
      <c r="B9" s="19">
        <f>SUM(E9:G9)</f>
        <v>0</v>
      </c>
      <c r="C9" s="20"/>
      <c r="D9" s="26">
        <f t="shared" ref="D9" si="0">B9-C9</f>
        <v>0</v>
      </c>
      <c r="E9" s="22"/>
      <c r="F9" s="19"/>
      <c r="G9" s="23"/>
    </row>
    <row r="10" spans="1:7" ht="13.5" thickBot="1" x14ac:dyDescent="0.25">
      <c r="A10" s="9" t="s">
        <v>13</v>
      </c>
      <c r="B10" s="19">
        <f>SUM(E10:G10)</f>
        <v>0</v>
      </c>
      <c r="C10" s="20"/>
      <c r="D10" s="26">
        <f>B10-C10</f>
        <v>0</v>
      </c>
      <c r="E10" s="22"/>
      <c r="F10" s="19"/>
      <c r="G10" s="23"/>
    </row>
    <row r="11" spans="1:7" x14ac:dyDescent="0.2">
      <c r="A11" s="28" t="s">
        <v>32</v>
      </c>
      <c r="B11" s="50">
        <f>SUM(B4:B6,B8:B10)</f>
        <v>0</v>
      </c>
      <c r="C11" s="66"/>
      <c r="D11" s="67"/>
      <c r="E11" s="53">
        <f>SUM(E4:E6,E8:E10)</f>
        <v>0</v>
      </c>
      <c r="F11" s="50">
        <f>SUM(F4:F6,F8:F10)</f>
        <v>0</v>
      </c>
      <c r="G11" s="54">
        <f>SUM(G4:G6,G8:G10)</f>
        <v>0</v>
      </c>
    </row>
    <row r="12" spans="1:7" ht="13.5" thickBot="1" x14ac:dyDescent="0.25">
      <c r="A12" s="9" t="s">
        <v>18</v>
      </c>
      <c r="B12" s="33">
        <f>SUM(E12:G12)</f>
        <v>0</v>
      </c>
      <c r="C12" s="31"/>
      <c r="D12" s="34"/>
      <c r="E12" s="35"/>
      <c r="F12" s="36"/>
      <c r="G12" s="37"/>
    </row>
    <row r="13" spans="1:7" x14ac:dyDescent="0.2">
      <c r="A13" s="28" t="s">
        <v>42</v>
      </c>
      <c r="B13" s="50">
        <f>SUM(B11:B12)</f>
        <v>0</v>
      </c>
      <c r="C13" s="66"/>
      <c r="D13" s="67"/>
      <c r="E13" s="53">
        <f>SUM(E11:E12)</f>
        <v>0</v>
      </c>
      <c r="F13" s="50">
        <f>SUM(F11:F12)</f>
        <v>0</v>
      </c>
      <c r="G13" s="54">
        <f>SUM(G11:G12)</f>
        <v>0</v>
      </c>
    </row>
    <row r="14" spans="1:7" ht="13.5" thickBot="1" x14ac:dyDescent="0.25">
      <c r="A14" s="32" t="s">
        <v>20</v>
      </c>
      <c r="B14" s="33">
        <f>SUM(E14:G14)</f>
        <v>0</v>
      </c>
      <c r="C14" s="31"/>
      <c r="D14" s="34"/>
      <c r="E14" s="35"/>
      <c r="F14" s="36"/>
      <c r="G14" s="37"/>
    </row>
    <row r="15" spans="1:7" x14ac:dyDescent="0.2">
      <c r="A15" s="28" t="s">
        <v>43</v>
      </c>
      <c r="B15" s="50">
        <f>SUM(B13:B14)</f>
        <v>0</v>
      </c>
      <c r="C15" s="66"/>
      <c r="D15" s="67"/>
      <c r="E15" s="53">
        <f>SUM(E13:E14)</f>
        <v>0</v>
      </c>
      <c r="F15" s="50">
        <f>SUM(F13:F14)</f>
        <v>0</v>
      </c>
      <c r="G15" s="54">
        <f>SUM(G13:G14)</f>
        <v>0</v>
      </c>
    </row>
    <row r="16" spans="1:7" ht="13.5" thickBot="1" x14ac:dyDescent="0.25">
      <c r="A16" s="9" t="s">
        <v>22</v>
      </c>
      <c r="B16" s="19">
        <f>SUM(E16:G16)</f>
        <v>0</v>
      </c>
      <c r="C16" s="20"/>
      <c r="D16" s="26">
        <f>+B16-C16</f>
        <v>0</v>
      </c>
      <c r="E16" s="22"/>
      <c r="F16" s="19"/>
      <c r="G16" s="23"/>
    </row>
    <row r="17" spans="1:7" ht="13.5" thickBot="1" x14ac:dyDescent="0.25">
      <c r="A17" s="40" t="s">
        <v>33</v>
      </c>
      <c r="B17" s="50">
        <f>SUM(B15:B16)</f>
        <v>0</v>
      </c>
      <c r="C17" s="66"/>
      <c r="D17" s="67"/>
      <c r="E17" s="53">
        <f>SUM(E15:E16)</f>
        <v>0</v>
      </c>
      <c r="F17" s="50">
        <f>SUM(F15:F16)</f>
        <v>0</v>
      </c>
      <c r="G17" s="54">
        <f>SUM(G15:G16)</f>
        <v>0</v>
      </c>
    </row>
    <row r="18" spans="1:7" s="18" customFormat="1" ht="4.5" customHeight="1" thickBot="1" x14ac:dyDescent="0.25">
      <c r="A18" s="15"/>
      <c r="B18" s="63"/>
      <c r="C18" s="63"/>
      <c r="D18" s="64"/>
      <c r="E18" s="65"/>
      <c r="F18" s="63"/>
      <c r="G18" s="64"/>
    </row>
    <row r="19" spans="1:7" ht="13.5" thickBot="1" x14ac:dyDescent="0.25">
      <c r="A19" s="38" t="s">
        <v>34</v>
      </c>
      <c r="B19" s="50">
        <f>B2-B17</f>
        <v>0</v>
      </c>
      <c r="C19" s="71"/>
      <c r="D19" s="72"/>
      <c r="E19" s="57">
        <f>SUM(E16:E18)</f>
        <v>0</v>
      </c>
      <c r="F19" s="52">
        <f>SUM(F16:F18)</f>
        <v>0</v>
      </c>
      <c r="G19" s="58">
        <f>SUM(G16:G18)</f>
        <v>0</v>
      </c>
    </row>
    <row r="20" spans="1:7" x14ac:dyDescent="0.2">
      <c r="A20" s="61" t="s">
        <v>35</v>
      </c>
      <c r="B20" s="74">
        <f>+D20</f>
        <v>0</v>
      </c>
      <c r="C20" s="75"/>
      <c r="D20" s="76">
        <f>SUM(D8:D17)</f>
        <v>0</v>
      </c>
      <c r="E20" s="70"/>
      <c r="F20" s="70"/>
      <c r="G20" s="70"/>
    </row>
    <row r="21" spans="1:7" x14ac:dyDescent="0.2">
      <c r="A21" s="38" t="s">
        <v>36</v>
      </c>
      <c r="B21" s="73">
        <f>SUM(B19:B20)</f>
        <v>0</v>
      </c>
      <c r="C21" s="73">
        <f>C2-SUM(C4:C6,C8:C10,C12,C14,C16)</f>
        <v>0</v>
      </c>
      <c r="D21" s="69"/>
      <c r="E21" s="70"/>
      <c r="F21" s="70"/>
      <c r="G21" s="70"/>
    </row>
    <row r="22" spans="1:7" x14ac:dyDescent="0.2">
      <c r="A22" s="9" t="s">
        <v>37</v>
      </c>
      <c r="B22" s="19"/>
      <c r="C22" s="19"/>
      <c r="D22" s="26">
        <f>+B22-C22</f>
        <v>0</v>
      </c>
      <c r="E22" s="70"/>
      <c r="F22" s="70"/>
      <c r="G22" s="70"/>
    </row>
    <row r="23" spans="1:7" x14ac:dyDescent="0.2">
      <c r="A23" s="9" t="s">
        <v>38</v>
      </c>
      <c r="B23" s="19"/>
      <c r="C23" s="19"/>
      <c r="D23" s="26">
        <f>+B23-C23</f>
        <v>0</v>
      </c>
      <c r="E23" s="70"/>
      <c r="F23" s="70"/>
      <c r="G23" s="70"/>
    </row>
    <row r="24" spans="1:7" x14ac:dyDescent="0.2">
      <c r="A24" s="9" t="s">
        <v>39</v>
      </c>
      <c r="B24" s="19"/>
      <c r="C24" s="19"/>
      <c r="D24" s="26">
        <f>+B24-C24</f>
        <v>0</v>
      </c>
      <c r="E24" s="70"/>
      <c r="F24" s="70"/>
      <c r="G24" s="70"/>
    </row>
    <row r="25" spans="1:7" x14ac:dyDescent="0.2">
      <c r="A25" s="9" t="s">
        <v>40</v>
      </c>
      <c r="B25" s="19"/>
      <c r="C25" s="19"/>
      <c r="D25" s="26">
        <f>+B25-C25</f>
        <v>0</v>
      </c>
      <c r="E25" s="70"/>
      <c r="F25" s="70"/>
      <c r="G25" s="70"/>
    </row>
    <row r="26" spans="1:7" x14ac:dyDescent="0.2">
      <c r="A26" s="61" t="s">
        <v>41</v>
      </c>
      <c r="B26" s="74">
        <f>D26</f>
        <v>0</v>
      </c>
      <c r="C26" s="75"/>
      <c r="D26" s="76">
        <f>SUM(D22:D25)</f>
        <v>0</v>
      </c>
      <c r="E26" s="70"/>
      <c r="F26" s="70"/>
      <c r="G26" s="70"/>
    </row>
    <row r="27" spans="1:7" ht="13.5" thickBot="1" x14ac:dyDescent="0.25">
      <c r="A27" s="60" t="s">
        <v>27</v>
      </c>
      <c r="B27" s="59">
        <f>B21-SUM(B22:B25)+B26</f>
        <v>0</v>
      </c>
      <c r="C27" s="59">
        <f>C21-SUM(C22:C26)</f>
        <v>0</v>
      </c>
      <c r="D27" s="68"/>
      <c r="E27" s="70"/>
      <c r="F27" s="70"/>
      <c r="G27" s="70"/>
    </row>
  </sheetData>
  <pageMargins left="0.47" right="0.13" top="1" bottom="1" header="0.5" footer="0.5"/>
  <pageSetup paperSize="9" fitToHeight="2" orientation="landscape" horizontalDpi="36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5"/>
  <sheetViews>
    <sheetView showGridLines="0" zoomScaleNormal="100" workbookViewId="0"/>
  </sheetViews>
  <sheetFormatPr defaultColWidth="9.140625" defaultRowHeight="12.75" x14ac:dyDescent="0.2"/>
  <cols>
    <col min="1" max="1" width="45.7109375" style="8" customWidth="1"/>
    <col min="2" max="4" width="14" style="8" customWidth="1"/>
    <col min="5" max="7" width="14" style="49" customWidth="1"/>
    <col min="8" max="8" width="2.5703125" style="8" bestFit="1" customWidth="1"/>
    <col min="9" max="16384" width="9.140625" style="8"/>
  </cols>
  <sheetData>
    <row r="1" spans="1:7" ht="26.25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</row>
    <row r="2" spans="1:7" x14ac:dyDescent="0.2">
      <c r="A2" s="9" t="s">
        <v>7</v>
      </c>
      <c r="B2" s="10">
        <f>SUM(E2:G2)</f>
        <v>0</v>
      </c>
      <c r="C2" s="11">
        <f>B2</f>
        <v>0</v>
      </c>
      <c r="D2" s="12"/>
      <c r="E2" s="13"/>
      <c r="F2" s="10"/>
      <c r="G2" s="14"/>
    </row>
    <row r="3" spans="1:7" s="18" customFormat="1" ht="4.5" customHeight="1" x14ac:dyDescent="0.2">
      <c r="A3" s="15"/>
      <c r="B3" s="16"/>
      <c r="C3" s="16"/>
      <c r="D3" s="17"/>
      <c r="E3" s="15"/>
      <c r="F3" s="16"/>
      <c r="G3" s="17"/>
    </row>
    <row r="4" spans="1:7" x14ac:dyDescent="0.2">
      <c r="A4" s="9" t="s">
        <v>8</v>
      </c>
      <c r="B4" s="19">
        <f>SUM(E4:G4)</f>
        <v>0</v>
      </c>
      <c r="C4" s="20">
        <f>+B4</f>
        <v>0</v>
      </c>
      <c r="D4" s="21"/>
      <c r="E4" s="22"/>
      <c r="F4" s="19"/>
      <c r="G4" s="23"/>
    </row>
    <row r="5" spans="1:7" x14ac:dyDescent="0.2">
      <c r="A5" s="9" t="s">
        <v>9</v>
      </c>
      <c r="B5" s="19">
        <f>SUM(E5:G5)</f>
        <v>0</v>
      </c>
      <c r="C5" s="20">
        <f>+B5</f>
        <v>0</v>
      </c>
      <c r="D5" s="21"/>
      <c r="E5" s="22"/>
      <c r="F5" s="19"/>
      <c r="G5" s="23"/>
    </row>
    <row r="6" spans="1:7" x14ac:dyDescent="0.2">
      <c r="A6" s="9" t="s">
        <v>10</v>
      </c>
      <c r="B6" s="19">
        <f>SUM(E6:G6)</f>
        <v>0</v>
      </c>
      <c r="C6" s="20">
        <f>+B6</f>
        <v>0</v>
      </c>
      <c r="D6" s="24"/>
      <c r="E6" s="22"/>
      <c r="F6" s="19"/>
      <c r="G6" s="23"/>
    </row>
    <row r="7" spans="1:7" s="18" customFormat="1" ht="4.5" customHeight="1" x14ac:dyDescent="0.2">
      <c r="A7" s="15"/>
      <c r="B7" s="16"/>
      <c r="C7" s="16"/>
      <c r="D7" s="17"/>
      <c r="E7" s="15"/>
      <c r="F7" s="16"/>
      <c r="G7" s="17"/>
    </row>
    <row r="8" spans="1:7" x14ac:dyDescent="0.2">
      <c r="A8" s="9" t="s">
        <v>11</v>
      </c>
      <c r="B8" s="19">
        <f>SUM(E8:G8)</f>
        <v>0</v>
      </c>
      <c r="C8" s="20"/>
      <c r="D8" s="26">
        <f>B8-C8</f>
        <v>0</v>
      </c>
      <c r="E8" s="27"/>
      <c r="F8" s="25"/>
      <c r="G8" s="26"/>
    </row>
    <row r="9" spans="1:7" x14ac:dyDescent="0.2">
      <c r="A9" s="9" t="s">
        <v>12</v>
      </c>
      <c r="B9" s="19">
        <f>SUM(E9:G9)</f>
        <v>0</v>
      </c>
      <c r="C9" s="20"/>
      <c r="D9" s="26">
        <f>B9-C9</f>
        <v>0</v>
      </c>
      <c r="E9" s="27"/>
      <c r="F9" s="25"/>
      <c r="G9" s="26"/>
    </row>
    <row r="10" spans="1:7" x14ac:dyDescent="0.2">
      <c r="A10" s="9" t="s">
        <v>13</v>
      </c>
      <c r="B10" s="19">
        <f t="shared" ref="B10:B12" si="0">SUM(E10:G10)</f>
        <v>0</v>
      </c>
      <c r="C10" s="20"/>
      <c r="D10" s="26">
        <f t="shared" ref="D10:D12" si="1">B10-C10</f>
        <v>0</v>
      </c>
      <c r="E10" s="27"/>
      <c r="F10" s="25"/>
      <c r="G10" s="26"/>
    </row>
    <row r="11" spans="1:7" x14ac:dyDescent="0.2">
      <c r="A11" s="9" t="s">
        <v>14</v>
      </c>
      <c r="B11" s="19">
        <f t="shared" si="0"/>
        <v>0</v>
      </c>
      <c r="C11" s="20"/>
      <c r="D11" s="26">
        <f t="shared" si="1"/>
        <v>0</v>
      </c>
      <c r="E11" s="27"/>
      <c r="F11" s="25"/>
      <c r="G11" s="26"/>
    </row>
    <row r="12" spans="1:7" x14ac:dyDescent="0.2">
      <c r="A12" s="9" t="s">
        <v>15</v>
      </c>
      <c r="B12" s="19">
        <f t="shared" si="0"/>
        <v>0</v>
      </c>
      <c r="C12" s="20"/>
      <c r="D12" s="26">
        <f t="shared" si="1"/>
        <v>0</v>
      </c>
      <c r="E12" s="27"/>
      <c r="F12" s="25"/>
      <c r="G12" s="26"/>
    </row>
    <row r="13" spans="1:7" ht="13.5" thickBot="1" x14ac:dyDescent="0.25">
      <c r="A13" s="9" t="s">
        <v>16</v>
      </c>
      <c r="B13" s="19">
        <f>SUM(E13:G13)</f>
        <v>0</v>
      </c>
      <c r="C13" s="20"/>
      <c r="D13" s="26">
        <f>B13-C13</f>
        <v>0</v>
      </c>
      <c r="E13" s="27"/>
      <c r="F13" s="25"/>
      <c r="G13" s="26"/>
    </row>
    <row r="14" spans="1:7" x14ac:dyDescent="0.2">
      <c r="A14" s="28" t="s">
        <v>17</v>
      </c>
      <c r="B14" s="50">
        <f>SUM(B4:B6,B8:B13)</f>
        <v>0</v>
      </c>
      <c r="C14" s="29"/>
      <c r="D14" s="30"/>
      <c r="E14" s="53">
        <f t="shared" ref="E14:G14" si="2">SUM(E4:E6,E8:E13)</f>
        <v>0</v>
      </c>
      <c r="F14" s="50">
        <f t="shared" si="2"/>
        <v>0</v>
      </c>
      <c r="G14" s="54">
        <f t="shared" si="2"/>
        <v>0</v>
      </c>
    </row>
    <row r="15" spans="1:7" ht="13.5" thickBot="1" x14ac:dyDescent="0.25">
      <c r="A15" s="9" t="s">
        <v>18</v>
      </c>
      <c r="B15" s="19">
        <f>SUM(E15:G15)</f>
        <v>0</v>
      </c>
      <c r="C15" s="31">
        <f>B15</f>
        <v>0</v>
      </c>
      <c r="D15" s="21"/>
      <c r="E15" s="27"/>
      <c r="F15" s="25"/>
      <c r="G15" s="26"/>
    </row>
    <row r="16" spans="1:7" x14ac:dyDescent="0.2">
      <c r="A16" s="28" t="s">
        <v>19</v>
      </c>
      <c r="B16" s="50">
        <f>SUM(B14:B15)</f>
        <v>0</v>
      </c>
      <c r="C16" s="29"/>
      <c r="D16" s="30"/>
      <c r="E16" s="53">
        <f>SUM(E14:E15)</f>
        <v>0</v>
      </c>
      <c r="F16" s="50">
        <f>SUM(F14:F15)</f>
        <v>0</v>
      </c>
      <c r="G16" s="54">
        <f>SUM(G14:G15)</f>
        <v>0</v>
      </c>
    </row>
    <row r="17" spans="1:7" ht="13.5" thickBot="1" x14ac:dyDescent="0.25">
      <c r="A17" s="32" t="s">
        <v>20</v>
      </c>
      <c r="B17" s="33">
        <f>SUM(E17:G17)</f>
        <v>0</v>
      </c>
      <c r="C17" s="31">
        <f>B17</f>
        <v>0</v>
      </c>
      <c r="D17" s="34"/>
      <c r="E17" s="35"/>
      <c r="F17" s="36"/>
      <c r="G17" s="37"/>
    </row>
    <row r="18" spans="1:7" x14ac:dyDescent="0.2">
      <c r="A18" s="38" t="s">
        <v>21</v>
      </c>
      <c r="B18" s="51">
        <f>SUM(B16:B17)</f>
        <v>0</v>
      </c>
      <c r="C18" s="39"/>
      <c r="D18" s="24"/>
      <c r="E18" s="55">
        <f>SUM(E16:E17)</f>
        <v>0</v>
      </c>
      <c r="F18" s="51">
        <f>SUM(F16:F17)</f>
        <v>0</v>
      </c>
      <c r="G18" s="56">
        <f>SUM(G16:G17)</f>
        <v>0</v>
      </c>
    </row>
    <row r="19" spans="1:7" x14ac:dyDescent="0.2">
      <c r="A19" s="9" t="s">
        <v>22</v>
      </c>
      <c r="B19" s="19">
        <f t="shared" ref="B19" si="3">SUM(E19:G19)</f>
        <v>0</v>
      </c>
      <c r="C19" s="20"/>
      <c r="D19" s="26">
        <f>B19-C19</f>
        <v>0</v>
      </c>
      <c r="E19" s="27"/>
      <c r="F19" s="25"/>
      <c r="G19" s="26"/>
    </row>
    <row r="20" spans="1:7" ht="13.5" thickBot="1" x14ac:dyDescent="0.25">
      <c r="A20" s="9" t="s">
        <v>23</v>
      </c>
      <c r="B20" s="25">
        <f>SUM(E20:G20)</f>
        <v>0</v>
      </c>
      <c r="C20" s="20"/>
      <c r="D20" s="26">
        <f>B20-C20</f>
        <v>0</v>
      </c>
      <c r="E20" s="27"/>
      <c r="F20" s="25"/>
      <c r="G20" s="26"/>
    </row>
    <row r="21" spans="1:7" ht="13.5" thickBot="1" x14ac:dyDescent="0.25">
      <c r="A21" s="40" t="s">
        <v>24</v>
      </c>
      <c r="B21" s="52">
        <f>SUM(B18:B20)</f>
        <v>0</v>
      </c>
      <c r="C21" s="41"/>
      <c r="D21" s="42"/>
      <c r="E21" s="57">
        <f>SUM(E18:E20)</f>
        <v>0</v>
      </c>
      <c r="F21" s="52">
        <f>SUM(F18:F20)</f>
        <v>0</v>
      </c>
      <c r="G21" s="58">
        <f>SUM(G18:G20)</f>
        <v>0</v>
      </c>
    </row>
    <row r="22" spans="1:7" s="18" customFormat="1" ht="4.5" customHeight="1" x14ac:dyDescent="0.2">
      <c r="A22" s="15"/>
      <c r="B22" s="16"/>
      <c r="C22" s="16"/>
      <c r="D22" s="17"/>
      <c r="E22" s="15"/>
      <c r="F22" s="16"/>
      <c r="G22" s="17"/>
    </row>
    <row r="23" spans="1:7" x14ac:dyDescent="0.2">
      <c r="A23" s="38" t="s">
        <v>25</v>
      </c>
      <c r="B23" s="51">
        <f>B2-B21</f>
        <v>0</v>
      </c>
      <c r="C23" s="43"/>
      <c r="D23" s="21"/>
      <c r="E23" s="55">
        <f>E2-E21</f>
        <v>0</v>
      </c>
      <c r="F23" s="51">
        <f>F2-F21</f>
        <v>0</v>
      </c>
      <c r="G23" s="56">
        <f>G2-G21</f>
        <v>0</v>
      </c>
    </row>
    <row r="24" spans="1:7" x14ac:dyDescent="0.2">
      <c r="A24" s="61" t="s">
        <v>26</v>
      </c>
      <c r="B24" s="77">
        <f>D24</f>
        <v>0</v>
      </c>
      <c r="C24" s="78"/>
      <c r="D24" s="79">
        <f>SUM(D8:D13,D19:D20)</f>
        <v>0</v>
      </c>
      <c r="E24" s="44"/>
      <c r="F24" s="43"/>
      <c r="G24" s="21"/>
    </row>
    <row r="25" spans="1:7" ht="13.5" thickBot="1" x14ac:dyDescent="0.25">
      <c r="A25" s="60" t="s">
        <v>27</v>
      </c>
      <c r="B25" s="59">
        <f>SUM(B23:B24)</f>
        <v>0</v>
      </c>
      <c r="C25" s="59">
        <f>C2-SUM(C4:C6,C8:C13,C15,C17,C19:C20)</f>
        <v>0</v>
      </c>
      <c r="D25" s="45"/>
      <c r="E25" s="46"/>
      <c r="F25" s="47"/>
      <c r="G25" s="48"/>
    </row>
  </sheetData>
  <pageMargins left="0.75" right="0.75" top="1" bottom="1" header="0.5" footer="0.5"/>
  <pageSetup paperSize="9" orientation="landscape" horizont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showGridLines="0" workbookViewId="0"/>
  </sheetViews>
  <sheetFormatPr defaultColWidth="11.42578125" defaultRowHeight="15" x14ac:dyDescent="0.25"/>
  <cols>
    <col min="1" max="1" width="17.140625" style="345" bestFit="1" customWidth="1"/>
    <col min="2" max="2" width="11.42578125" style="345"/>
    <col min="3" max="3" width="5.7109375" style="345" customWidth="1"/>
    <col min="4" max="4" width="32.42578125" style="345" bestFit="1" customWidth="1"/>
    <col min="5" max="5" width="11.42578125" style="345"/>
    <col min="6" max="6" width="5.7109375" style="345" customWidth="1"/>
    <col min="7" max="7" width="42" style="345" bestFit="1" customWidth="1"/>
    <col min="8" max="9" width="11.42578125" style="345"/>
    <col min="10" max="10" width="28.28515625" style="345" bestFit="1" customWidth="1"/>
    <col min="11" max="11" width="14" style="345" bestFit="1" customWidth="1"/>
    <col min="12" max="16384" width="11.42578125" style="345"/>
  </cols>
  <sheetData>
    <row r="1" spans="1:11" x14ac:dyDescent="0.25">
      <c r="A1" s="350" t="s">
        <v>159</v>
      </c>
      <c r="B1" s="351">
        <v>1000</v>
      </c>
      <c r="D1" s="350" t="s">
        <v>163</v>
      </c>
      <c r="E1" s="352">
        <f>+B2-B3</f>
        <v>-50</v>
      </c>
      <c r="G1" s="353" t="s">
        <v>166</v>
      </c>
      <c r="H1" s="354">
        <v>250</v>
      </c>
      <c r="J1" s="353" t="s">
        <v>167</v>
      </c>
      <c r="K1" s="361">
        <f>E1*H1*-1</f>
        <v>12500</v>
      </c>
    </row>
    <row r="2" spans="1:11" x14ac:dyDescent="0.25">
      <c r="A2" s="350" t="s">
        <v>160</v>
      </c>
      <c r="B2" s="351">
        <v>850</v>
      </c>
      <c r="D2" s="350" t="s">
        <v>164</v>
      </c>
      <c r="E2" s="352">
        <f>+B3-B4</f>
        <v>150</v>
      </c>
      <c r="G2" s="355" t="s">
        <v>165</v>
      </c>
      <c r="H2" s="356">
        <v>475</v>
      </c>
      <c r="J2" s="355" t="s">
        <v>168</v>
      </c>
      <c r="K2" s="362">
        <f>E2*H2*-1</f>
        <v>-71250</v>
      </c>
    </row>
    <row r="3" spans="1:11" x14ac:dyDescent="0.25">
      <c r="A3" s="350" t="s">
        <v>161</v>
      </c>
      <c r="B3" s="351">
        <v>900</v>
      </c>
      <c r="G3" s="357"/>
      <c r="H3" s="358"/>
      <c r="J3" s="355"/>
      <c r="K3" s="363"/>
    </row>
    <row r="4" spans="1:11" x14ac:dyDescent="0.25">
      <c r="A4" s="350" t="s">
        <v>162</v>
      </c>
      <c r="B4" s="351">
        <v>750</v>
      </c>
      <c r="G4" s="355" t="s">
        <v>169</v>
      </c>
      <c r="H4" s="356">
        <v>275</v>
      </c>
      <c r="J4" s="355" t="s">
        <v>167</v>
      </c>
      <c r="K4" s="362">
        <f>E1*H4*-1</f>
        <v>13750</v>
      </c>
    </row>
    <row r="5" spans="1:11" ht="15.75" thickBot="1" x14ac:dyDescent="0.3">
      <c r="G5" s="359" t="s">
        <v>170</v>
      </c>
      <c r="H5" s="360">
        <v>500</v>
      </c>
      <c r="J5" s="359" t="s">
        <v>168</v>
      </c>
      <c r="K5" s="364">
        <f>E2*H5*-1</f>
        <v>-75000</v>
      </c>
    </row>
    <row r="6" spans="1:11" ht="15.75" thickBot="1" x14ac:dyDescent="0.3"/>
    <row r="7" spans="1:11" x14ac:dyDescent="0.25">
      <c r="I7" s="346" t="s">
        <v>171</v>
      </c>
      <c r="J7" s="353" t="s">
        <v>172</v>
      </c>
      <c r="K7" s="361">
        <f>+K1-K4</f>
        <v>-1250</v>
      </c>
    </row>
    <row r="8" spans="1:11" ht="15.75" thickBot="1" x14ac:dyDescent="0.3">
      <c r="J8" s="359" t="s">
        <v>173</v>
      </c>
      <c r="K8" s="364">
        <f>+K2-K5</f>
        <v>3750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16"/>
  <sheetViews>
    <sheetView showGridLines="0" workbookViewId="0"/>
  </sheetViews>
  <sheetFormatPr defaultColWidth="11.42578125" defaultRowHeight="15" x14ac:dyDescent="0.25"/>
  <cols>
    <col min="1" max="1" width="1.7109375" style="345" customWidth="1"/>
    <col min="2" max="2" width="35" style="345" bestFit="1" customWidth="1"/>
    <col min="3" max="3" width="14.140625" style="345" bestFit="1" customWidth="1"/>
    <col min="4" max="4" width="11.42578125" style="345"/>
    <col min="5" max="5" width="32.140625" style="345" bestFit="1" customWidth="1"/>
    <col min="6" max="6" width="13.85546875" style="345" bestFit="1" customWidth="1"/>
    <col min="7" max="7" width="11.42578125" style="345"/>
    <col min="8" max="8" width="27.140625" style="345" bestFit="1" customWidth="1"/>
    <col min="9" max="9" width="13.85546875" style="345" bestFit="1" customWidth="1"/>
    <col min="10" max="10" width="32" style="345" bestFit="1" customWidth="1"/>
    <col min="11" max="11" width="13.85546875" style="345" bestFit="1" customWidth="1"/>
    <col min="12" max="16384" width="11.42578125" style="345"/>
  </cols>
  <sheetData>
    <row r="1" spans="2:11" x14ac:dyDescent="0.25">
      <c r="B1" s="345" t="s">
        <v>112</v>
      </c>
      <c r="C1" s="382">
        <v>1000</v>
      </c>
      <c r="E1" s="345" t="s">
        <v>116</v>
      </c>
      <c r="F1" s="382">
        <v>1100</v>
      </c>
      <c r="H1" s="345" t="s">
        <v>119</v>
      </c>
      <c r="I1" s="383">
        <f>+F4</f>
        <v>302500</v>
      </c>
    </row>
    <row r="2" spans="2:11" x14ac:dyDescent="0.25">
      <c r="B2" s="345" t="s">
        <v>111</v>
      </c>
      <c r="C2" s="384">
        <v>500</v>
      </c>
      <c r="E2" s="345" t="s">
        <v>117</v>
      </c>
      <c r="F2" s="384">
        <v>475</v>
      </c>
      <c r="H2" s="385" t="s">
        <v>120</v>
      </c>
      <c r="I2" s="386">
        <f>+C6</f>
        <v>225000</v>
      </c>
    </row>
    <row r="3" spans="2:11" x14ac:dyDescent="0.25">
      <c r="B3" s="345" t="s">
        <v>113</v>
      </c>
      <c r="C3" s="384">
        <v>200</v>
      </c>
      <c r="E3" s="385" t="s">
        <v>113</v>
      </c>
      <c r="F3" s="386">
        <f>+C3</f>
        <v>200</v>
      </c>
      <c r="H3" s="345" t="s">
        <v>121</v>
      </c>
      <c r="I3" s="383">
        <f>+I1-I2</f>
        <v>77500</v>
      </c>
      <c r="J3" s="387"/>
    </row>
    <row r="4" spans="2:11" x14ac:dyDescent="0.25">
      <c r="B4" s="345" t="s">
        <v>114</v>
      </c>
      <c r="C4" s="383">
        <f>(C2-C3)*C1</f>
        <v>300000</v>
      </c>
      <c r="E4" s="345" t="s">
        <v>118</v>
      </c>
      <c r="F4" s="383">
        <f>(F2-F3)*F1</f>
        <v>302500</v>
      </c>
    </row>
    <row r="5" spans="2:11" x14ac:dyDescent="0.25">
      <c r="B5" s="385" t="s">
        <v>115</v>
      </c>
      <c r="C5" s="388">
        <v>75000</v>
      </c>
    </row>
    <row r="6" spans="2:11" x14ac:dyDescent="0.25">
      <c r="B6" s="345" t="s">
        <v>83</v>
      </c>
      <c r="C6" s="383">
        <f>+C4-C5</f>
        <v>225000</v>
      </c>
      <c r="H6" s="345" t="s">
        <v>143</v>
      </c>
      <c r="J6" s="345" t="s">
        <v>146</v>
      </c>
    </row>
    <row r="7" spans="2:11" ht="15.75" thickBot="1" x14ac:dyDescent="0.3">
      <c r="H7" s="345" t="s">
        <v>117</v>
      </c>
      <c r="I7" s="383">
        <f>+F2</f>
        <v>475</v>
      </c>
      <c r="J7" s="345" t="s">
        <v>145</v>
      </c>
      <c r="K7" s="389">
        <f>+F1</f>
        <v>1100</v>
      </c>
    </row>
    <row r="8" spans="2:11" x14ac:dyDescent="0.25">
      <c r="B8" s="390" t="s">
        <v>83</v>
      </c>
      <c r="C8" s="391">
        <f>+C6</f>
        <v>225000</v>
      </c>
      <c r="H8" s="345" t="s">
        <v>111</v>
      </c>
      <c r="I8" s="383">
        <f>+C2</f>
        <v>500</v>
      </c>
      <c r="J8" s="345" t="s">
        <v>147</v>
      </c>
      <c r="K8" s="389">
        <f>+C1</f>
        <v>1000</v>
      </c>
    </row>
    <row r="9" spans="2:11" x14ac:dyDescent="0.25">
      <c r="B9" s="355" t="s">
        <v>84</v>
      </c>
      <c r="C9" s="392">
        <f>'Avviksanalyse kostnader'!E21</f>
        <v>15000</v>
      </c>
      <c r="H9" s="345" t="s">
        <v>144</v>
      </c>
      <c r="I9" s="383">
        <f>+I7-I8</f>
        <v>-25</v>
      </c>
      <c r="J9" s="345" t="s">
        <v>148</v>
      </c>
      <c r="K9" s="389">
        <f>+K7-K8</f>
        <v>100</v>
      </c>
    </row>
    <row r="10" spans="2:11" x14ac:dyDescent="0.25">
      <c r="B10" s="355" t="s">
        <v>85</v>
      </c>
      <c r="C10" s="392">
        <f>'Avviksanalyse kostnader'!I20</f>
        <v>24000</v>
      </c>
      <c r="H10" s="385" t="s">
        <v>145</v>
      </c>
      <c r="I10" s="393">
        <f>+F1</f>
        <v>1100</v>
      </c>
      <c r="J10" s="385" t="s">
        <v>149</v>
      </c>
      <c r="K10" s="388">
        <v>1050</v>
      </c>
    </row>
    <row r="11" spans="2:11" ht="15.75" thickBot="1" x14ac:dyDescent="0.3">
      <c r="B11" s="355" t="s">
        <v>86</v>
      </c>
      <c r="C11" s="392">
        <f>'Avviksanalyse kostnader'!J27</f>
        <v>-2000</v>
      </c>
      <c r="H11" s="345" t="s">
        <v>143</v>
      </c>
      <c r="I11" s="383">
        <f>+I9*I10</f>
        <v>-27500</v>
      </c>
      <c r="J11" s="345" t="s">
        <v>150</v>
      </c>
      <c r="K11" s="383">
        <f>+K9*K10</f>
        <v>105000</v>
      </c>
    </row>
    <row r="12" spans="2:11" ht="15.75" thickBot="1" x14ac:dyDescent="0.3">
      <c r="B12" s="359" t="s">
        <v>87</v>
      </c>
      <c r="C12" s="394">
        <f>I3</f>
        <v>77500</v>
      </c>
      <c r="H12" s="395" t="s">
        <v>151</v>
      </c>
      <c r="I12" s="396">
        <f>+I11+K11</f>
        <v>77500</v>
      </c>
    </row>
    <row r="13" spans="2:11" ht="15.75" thickBot="1" x14ac:dyDescent="0.3">
      <c r="B13" s="397" t="s">
        <v>88</v>
      </c>
      <c r="C13" s="398">
        <f>SUM(C8:C12)</f>
        <v>339500</v>
      </c>
    </row>
    <row r="15" spans="2:11" x14ac:dyDescent="0.25">
      <c r="B15" s="387" t="s">
        <v>89</v>
      </c>
    </row>
    <row r="16" spans="2:11" x14ac:dyDescent="0.25">
      <c r="B16" s="387" t="s">
        <v>139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50"/>
  <sheetViews>
    <sheetView showGridLines="0" workbookViewId="0"/>
  </sheetViews>
  <sheetFormatPr defaultColWidth="11.42578125" defaultRowHeight="12.75" x14ac:dyDescent="0.2"/>
  <cols>
    <col min="1" max="1" width="1.7109375" style="8" customWidth="1"/>
    <col min="2" max="2" width="15" style="8" customWidth="1"/>
    <col min="3" max="5" width="14.7109375" style="8" customWidth="1"/>
    <col min="6" max="6" width="4.7109375" style="8" customWidth="1"/>
    <col min="7" max="7" width="40.5703125" style="8" bestFit="1" customWidth="1"/>
    <col min="8" max="10" width="21.7109375" style="8" customWidth="1"/>
    <col min="11" max="11" width="14.85546875" style="8" bestFit="1" customWidth="1"/>
    <col min="12" max="16384" width="11.42578125" style="8"/>
  </cols>
  <sheetData>
    <row r="1" spans="2:10" ht="13.5" thickBot="1" x14ac:dyDescent="0.25">
      <c r="B1" s="299" t="s">
        <v>108</v>
      </c>
      <c r="G1" s="299" t="s">
        <v>138</v>
      </c>
    </row>
    <row r="2" spans="2:10" s="18" customFormat="1" x14ac:dyDescent="0.2">
      <c r="B2" s="292"/>
      <c r="C2" s="273" t="s">
        <v>90</v>
      </c>
      <c r="D2" s="273" t="s">
        <v>91</v>
      </c>
      <c r="E2" s="274" t="s">
        <v>92</v>
      </c>
      <c r="G2" s="308" t="s">
        <v>133</v>
      </c>
      <c r="H2" s="296" t="s">
        <v>122</v>
      </c>
      <c r="I2" s="296" t="s">
        <v>110</v>
      </c>
      <c r="J2" s="297" t="s">
        <v>104</v>
      </c>
    </row>
    <row r="3" spans="2:10" x14ac:dyDescent="0.2">
      <c r="B3" s="271"/>
      <c r="C3" s="305">
        <v>4000</v>
      </c>
      <c r="D3" s="305">
        <v>5000</v>
      </c>
      <c r="E3" s="306">
        <f>C3-D3</f>
        <v>-1000</v>
      </c>
      <c r="G3" s="279"/>
      <c r="H3" s="312">
        <f>25*4*1000*75%</f>
        <v>75000</v>
      </c>
      <c r="I3" s="312">
        <f>25*5000*75%</f>
        <v>93750</v>
      </c>
      <c r="J3" s="313">
        <v>80000</v>
      </c>
    </row>
    <row r="4" spans="2:10" s="18" customFormat="1" x14ac:dyDescent="0.2">
      <c r="B4" s="293"/>
      <c r="C4" s="294" t="s">
        <v>96</v>
      </c>
      <c r="D4" s="294" t="s">
        <v>97</v>
      </c>
      <c r="E4" s="295" t="s">
        <v>98</v>
      </c>
      <c r="G4" s="280" t="s">
        <v>105</v>
      </c>
      <c r="H4" s="365">
        <f>H3-I3</f>
        <v>-18750</v>
      </c>
      <c r="I4" s="366"/>
      <c r="J4" s="281"/>
    </row>
    <row r="5" spans="2:10" x14ac:dyDescent="0.2">
      <c r="B5" s="271"/>
      <c r="C5" s="291">
        <v>25</v>
      </c>
      <c r="D5" s="291">
        <v>24</v>
      </c>
      <c r="E5" s="287">
        <f>C5-D5</f>
        <v>1</v>
      </c>
      <c r="G5" s="275" t="s">
        <v>106</v>
      </c>
      <c r="H5" s="282"/>
      <c r="I5" s="365">
        <f>I3-J3</f>
        <v>13750</v>
      </c>
      <c r="J5" s="371"/>
    </row>
    <row r="6" spans="2:10" ht="13.5" thickBot="1" x14ac:dyDescent="0.25">
      <c r="B6" s="275"/>
      <c r="C6" s="276"/>
      <c r="D6" s="276"/>
      <c r="E6" s="277"/>
      <c r="G6" s="272" t="s">
        <v>107</v>
      </c>
      <c r="H6" s="377">
        <f>H3-J3</f>
        <v>-5000</v>
      </c>
      <c r="I6" s="378"/>
      <c r="J6" s="379"/>
    </row>
    <row r="7" spans="2:10" ht="13.5" thickBot="1" x14ac:dyDescent="0.25">
      <c r="B7" s="271" t="s">
        <v>92</v>
      </c>
      <c r="C7" s="307">
        <f>E3</f>
        <v>-1000</v>
      </c>
      <c r="D7" s="284">
        <f>C5</f>
        <v>25</v>
      </c>
      <c r="E7" s="288">
        <f>C7*D7</f>
        <v>-25000</v>
      </c>
    </row>
    <row r="8" spans="2:10" x14ac:dyDescent="0.2">
      <c r="B8" s="271" t="s">
        <v>98</v>
      </c>
      <c r="C8" s="284">
        <f>E5</f>
        <v>1</v>
      </c>
      <c r="D8" s="285">
        <f>D3</f>
        <v>5000</v>
      </c>
      <c r="E8" s="288">
        <f>C8*D8</f>
        <v>5000</v>
      </c>
      <c r="G8" s="308" t="s">
        <v>134</v>
      </c>
      <c r="H8" s="296" t="s">
        <v>122</v>
      </c>
      <c r="I8" s="296" t="s">
        <v>110</v>
      </c>
      <c r="J8" s="297" t="s">
        <v>104</v>
      </c>
    </row>
    <row r="9" spans="2:10" ht="13.5" thickBot="1" x14ac:dyDescent="0.25">
      <c r="B9" s="272" t="s">
        <v>102</v>
      </c>
      <c r="C9" s="278"/>
      <c r="D9" s="278"/>
      <c r="E9" s="289">
        <f>SUM(E7:E8)</f>
        <v>-20000</v>
      </c>
      <c r="G9" s="279"/>
      <c r="H9" s="312">
        <v>137500</v>
      </c>
      <c r="I9" s="312">
        <v>125000</v>
      </c>
      <c r="J9" s="313">
        <v>130000</v>
      </c>
    </row>
    <row r="10" spans="2:10" x14ac:dyDescent="0.2">
      <c r="G10" s="280" t="s">
        <v>105</v>
      </c>
      <c r="H10" s="365">
        <f>H9-I9</f>
        <v>12500</v>
      </c>
      <c r="I10" s="366"/>
      <c r="J10" s="281"/>
    </row>
    <row r="11" spans="2:10" s="18" customFormat="1" ht="13.5" thickBot="1" x14ac:dyDescent="0.25">
      <c r="B11" s="299" t="s">
        <v>109</v>
      </c>
      <c r="C11" s="8"/>
      <c r="D11" s="8"/>
      <c r="E11" s="8"/>
      <c r="G11" s="275" t="s">
        <v>106</v>
      </c>
      <c r="H11" s="282"/>
      <c r="I11" s="365">
        <f>I9-J9</f>
        <v>-5000</v>
      </c>
      <c r="J11" s="371"/>
    </row>
    <row r="12" spans="2:10" ht="13.5" thickBot="1" x14ac:dyDescent="0.25">
      <c r="B12" s="292"/>
      <c r="C12" s="296" t="s">
        <v>93</v>
      </c>
      <c r="D12" s="296" t="s">
        <v>94</v>
      </c>
      <c r="E12" s="297" t="s">
        <v>95</v>
      </c>
      <c r="G12" s="272" t="s">
        <v>107</v>
      </c>
      <c r="H12" s="377">
        <f>H9-J9</f>
        <v>7500</v>
      </c>
      <c r="I12" s="378"/>
      <c r="J12" s="379"/>
    </row>
    <row r="13" spans="2:10" ht="13.5" thickBot="1" x14ac:dyDescent="0.25">
      <c r="B13" s="271"/>
      <c r="C13" s="290">
        <f>1*1000+1*400*0.25</f>
        <v>1100</v>
      </c>
      <c r="D13" s="290">
        <v>1000</v>
      </c>
      <c r="E13" s="286">
        <f>C13-D13</f>
        <v>100</v>
      </c>
    </row>
    <row r="14" spans="2:10" x14ac:dyDescent="0.2">
      <c r="B14" s="293"/>
      <c r="C14" s="294" t="s">
        <v>99</v>
      </c>
      <c r="D14" s="294" t="s">
        <v>100</v>
      </c>
      <c r="E14" s="295" t="s">
        <v>101</v>
      </c>
      <c r="G14" s="308" t="s">
        <v>135</v>
      </c>
      <c r="H14" s="296" t="s">
        <v>122</v>
      </c>
      <c r="I14" s="297" t="s">
        <v>104</v>
      </c>
    </row>
    <row r="15" spans="2:10" x14ac:dyDescent="0.2">
      <c r="B15" s="271"/>
      <c r="C15" s="291">
        <v>250</v>
      </c>
      <c r="D15" s="291">
        <v>240</v>
      </c>
      <c r="E15" s="287">
        <f>C15-D15</f>
        <v>10</v>
      </c>
      <c r="G15" s="279"/>
      <c r="H15" s="312">
        <v>71500</v>
      </c>
      <c r="I15" s="313">
        <v>50000</v>
      </c>
    </row>
    <row r="16" spans="2:10" x14ac:dyDescent="0.2">
      <c r="B16" s="275"/>
      <c r="C16" s="276"/>
      <c r="D16" s="276"/>
      <c r="E16" s="277"/>
      <c r="G16" s="280"/>
      <c r="H16" s="283"/>
      <c r="I16" s="281"/>
    </row>
    <row r="17" spans="2:11" s="18" customFormat="1" x14ac:dyDescent="0.2">
      <c r="B17" s="293" t="s">
        <v>95</v>
      </c>
      <c r="C17" s="309">
        <f>E13</f>
        <v>100</v>
      </c>
      <c r="D17" s="310">
        <f>C15</f>
        <v>250</v>
      </c>
      <c r="E17" s="311">
        <f>C17*D17</f>
        <v>25000</v>
      </c>
      <c r="G17" s="314" t="s">
        <v>123</v>
      </c>
      <c r="H17" s="365">
        <f>+H15-I15</f>
        <v>21500</v>
      </c>
      <c r="I17" s="371"/>
      <c r="J17" s="8"/>
    </row>
    <row r="18" spans="2:11" ht="13.5" thickBot="1" x14ac:dyDescent="0.25">
      <c r="B18" s="271" t="s">
        <v>101</v>
      </c>
      <c r="C18" s="298">
        <f>E15</f>
        <v>10</v>
      </c>
      <c r="D18" s="285">
        <f>D13</f>
        <v>1000</v>
      </c>
      <c r="E18" s="288">
        <f>C18*D18</f>
        <v>10000</v>
      </c>
      <c r="G18" s="272" t="s">
        <v>107</v>
      </c>
      <c r="H18" s="377">
        <f>H15-I15</f>
        <v>21500</v>
      </c>
      <c r="I18" s="379"/>
    </row>
    <row r="19" spans="2:11" ht="13.5" thickBot="1" x14ac:dyDescent="0.25">
      <c r="B19" s="272" t="s">
        <v>103</v>
      </c>
      <c r="C19" s="278"/>
      <c r="D19" s="278"/>
      <c r="E19" s="289">
        <f>SUM(E17:E18)</f>
        <v>35000</v>
      </c>
      <c r="G19" s="324"/>
      <c r="H19" s="325"/>
      <c r="I19" s="325"/>
    </row>
    <row r="20" spans="2:11" ht="13.5" thickBot="1" x14ac:dyDescent="0.25">
      <c r="G20" s="40" t="s">
        <v>137</v>
      </c>
      <c r="H20" s="326"/>
      <c r="I20" s="327">
        <f>+H6+H12+H18</f>
        <v>24000</v>
      </c>
    </row>
    <row r="21" spans="2:11" ht="13.5" thickBot="1" x14ac:dyDescent="0.25">
      <c r="B21" s="40" t="s">
        <v>136</v>
      </c>
      <c r="C21" s="322"/>
      <c r="D21" s="322"/>
      <c r="E21" s="323">
        <f>+E9+E19</f>
        <v>15000</v>
      </c>
    </row>
    <row r="22" spans="2:11" x14ac:dyDescent="0.2">
      <c r="G22" s="299" t="s">
        <v>124</v>
      </c>
    </row>
    <row r="23" spans="2:11" x14ac:dyDescent="0.2">
      <c r="H23" s="8" t="s">
        <v>125</v>
      </c>
      <c r="I23" s="8" t="s">
        <v>126</v>
      </c>
      <c r="J23" s="8" t="s">
        <v>106</v>
      </c>
    </row>
    <row r="24" spans="2:11" x14ac:dyDescent="0.2">
      <c r="G24" s="8" t="s">
        <v>127</v>
      </c>
      <c r="H24" s="301">
        <v>5000</v>
      </c>
      <c r="I24" s="301">
        <v>6000</v>
      </c>
      <c r="J24" s="300">
        <f>+H24-I24</f>
        <v>-1000</v>
      </c>
    </row>
    <row r="25" spans="2:11" x14ac:dyDescent="0.2">
      <c r="G25" s="8" t="s">
        <v>128</v>
      </c>
      <c r="H25" s="301">
        <v>4000</v>
      </c>
      <c r="I25" s="301">
        <v>5000</v>
      </c>
      <c r="J25" s="300">
        <f>+H25-I25</f>
        <v>-1000</v>
      </c>
    </row>
    <row r="26" spans="2:11" x14ac:dyDescent="0.2">
      <c r="G26" s="302" t="s">
        <v>129</v>
      </c>
      <c r="H26" s="303">
        <v>9000</v>
      </c>
      <c r="I26" s="303">
        <v>9000</v>
      </c>
      <c r="J26" s="304">
        <f>+H26-I26</f>
        <v>0</v>
      </c>
    </row>
    <row r="27" spans="2:11" x14ac:dyDescent="0.2">
      <c r="G27" s="299" t="s">
        <v>141</v>
      </c>
      <c r="H27" s="300">
        <f>SUM(H24:H26)</f>
        <v>18000</v>
      </c>
      <c r="I27" s="300">
        <f t="shared" ref="I27:J27" si="0">SUM(I24:I26)</f>
        <v>20000</v>
      </c>
      <c r="J27" s="321">
        <f t="shared" si="0"/>
        <v>-2000</v>
      </c>
    </row>
    <row r="29" spans="2:11" ht="13.5" thickBot="1" x14ac:dyDescent="0.25">
      <c r="G29" s="324" t="s">
        <v>130</v>
      </c>
      <c r="H29" s="329"/>
      <c r="I29" s="329"/>
      <c r="J29" s="329"/>
      <c r="K29" s="329"/>
    </row>
    <row r="30" spans="2:11" x14ac:dyDescent="0.2">
      <c r="G30" s="308" t="s">
        <v>133</v>
      </c>
      <c r="H30" s="296" t="s">
        <v>122</v>
      </c>
      <c r="I30" s="296" t="s">
        <v>110</v>
      </c>
      <c r="J30" s="296" t="s">
        <v>131</v>
      </c>
      <c r="K30" s="317" t="s">
        <v>104</v>
      </c>
    </row>
    <row r="31" spans="2:11" x14ac:dyDescent="0.2">
      <c r="G31" s="279"/>
      <c r="H31" s="312">
        <v>25000</v>
      </c>
      <c r="I31" s="312">
        <v>31250</v>
      </c>
      <c r="J31" s="312">
        <v>30000</v>
      </c>
      <c r="K31" s="315">
        <v>29000</v>
      </c>
    </row>
    <row r="32" spans="2:11" x14ac:dyDescent="0.2">
      <c r="G32" s="275" t="s">
        <v>106</v>
      </c>
      <c r="H32" s="319"/>
      <c r="I32" s="318"/>
      <c r="J32" s="370">
        <f>+J31-K31</f>
        <v>1000</v>
      </c>
      <c r="K32" s="371"/>
    </row>
    <row r="33" spans="7:11" x14ac:dyDescent="0.2">
      <c r="G33" s="280" t="s">
        <v>105</v>
      </c>
      <c r="H33" s="375">
        <f>+H31-I31</f>
        <v>-6250</v>
      </c>
      <c r="I33" s="376"/>
      <c r="J33" s="320"/>
      <c r="K33" s="316"/>
    </row>
    <row r="34" spans="7:11" x14ac:dyDescent="0.2">
      <c r="G34" s="275" t="s">
        <v>132</v>
      </c>
      <c r="H34" s="328"/>
      <c r="I34" s="365">
        <f>I31-J31</f>
        <v>1250</v>
      </c>
      <c r="J34" s="366"/>
      <c r="K34" s="281"/>
    </row>
    <row r="35" spans="7:11" ht="13.5" thickBot="1" x14ac:dyDescent="0.25">
      <c r="G35" s="272" t="s">
        <v>107</v>
      </c>
      <c r="H35" s="367">
        <f>+H31-K31</f>
        <v>-4000</v>
      </c>
      <c r="I35" s="368"/>
      <c r="J35" s="368"/>
      <c r="K35" s="369"/>
    </row>
    <row r="36" spans="7:11" ht="13.5" thickBot="1" x14ac:dyDescent="0.25"/>
    <row r="37" spans="7:11" x14ac:dyDescent="0.2">
      <c r="G37" s="308" t="s">
        <v>134</v>
      </c>
      <c r="H37" s="296" t="s">
        <v>122</v>
      </c>
      <c r="I37" s="296" t="s">
        <v>110</v>
      </c>
      <c r="J37" s="296" t="s">
        <v>131</v>
      </c>
      <c r="K37" s="317" t="s">
        <v>104</v>
      </c>
    </row>
    <row r="38" spans="7:11" x14ac:dyDescent="0.2">
      <c r="G38" s="279"/>
      <c r="H38" s="312">
        <v>25000</v>
      </c>
      <c r="I38" s="312">
        <v>31250</v>
      </c>
      <c r="J38" s="312">
        <v>30000</v>
      </c>
      <c r="K38" s="315">
        <v>29000</v>
      </c>
    </row>
    <row r="39" spans="7:11" x14ac:dyDescent="0.2">
      <c r="G39" s="275" t="s">
        <v>106</v>
      </c>
      <c r="H39" s="319"/>
      <c r="I39" s="318"/>
      <c r="J39" s="370">
        <f>+J38-K38</f>
        <v>1000</v>
      </c>
      <c r="K39" s="371"/>
    </row>
    <row r="40" spans="7:11" x14ac:dyDescent="0.2">
      <c r="G40" s="280" t="s">
        <v>105</v>
      </c>
      <c r="H40" s="375">
        <f>+H38-I38</f>
        <v>-6250</v>
      </c>
      <c r="I40" s="376"/>
      <c r="J40" s="320"/>
      <c r="K40" s="316"/>
    </row>
    <row r="41" spans="7:11" x14ac:dyDescent="0.2">
      <c r="G41" s="275" t="s">
        <v>132</v>
      </c>
      <c r="H41" s="328"/>
      <c r="I41" s="365">
        <f>I38-J38</f>
        <v>1250</v>
      </c>
      <c r="J41" s="366"/>
      <c r="K41" s="281"/>
    </row>
    <row r="42" spans="7:11" ht="13.5" thickBot="1" x14ac:dyDescent="0.25">
      <c r="G42" s="272" t="s">
        <v>107</v>
      </c>
      <c r="H42" s="367">
        <f>+H38-K38</f>
        <v>-4000</v>
      </c>
      <c r="I42" s="368"/>
      <c r="J42" s="368"/>
      <c r="K42" s="369"/>
    </row>
    <row r="43" spans="7:11" ht="13.5" thickBot="1" x14ac:dyDescent="0.25"/>
    <row r="44" spans="7:11" x14ac:dyDescent="0.2">
      <c r="G44" s="308" t="s">
        <v>135</v>
      </c>
      <c r="H44" s="296" t="s">
        <v>122</v>
      </c>
      <c r="I44" s="296" t="s">
        <v>110</v>
      </c>
      <c r="J44" s="296" t="s">
        <v>131</v>
      </c>
      <c r="K44" s="317" t="s">
        <v>104</v>
      </c>
    </row>
    <row r="45" spans="7:11" x14ac:dyDescent="0.2">
      <c r="G45" s="279"/>
      <c r="H45" s="312">
        <v>25000</v>
      </c>
      <c r="I45" s="312">
        <v>31250</v>
      </c>
      <c r="J45" s="312">
        <v>30000</v>
      </c>
      <c r="K45" s="315">
        <v>29000</v>
      </c>
    </row>
    <row r="46" spans="7:11" x14ac:dyDescent="0.2">
      <c r="G46" s="275" t="s">
        <v>106</v>
      </c>
      <c r="H46" s="319"/>
      <c r="I46" s="318"/>
      <c r="J46" s="370">
        <f>+J45-K45</f>
        <v>1000</v>
      </c>
      <c r="K46" s="371"/>
    </row>
    <row r="47" spans="7:11" x14ac:dyDescent="0.2">
      <c r="G47" s="330" t="s">
        <v>140</v>
      </c>
      <c r="H47" s="372">
        <f>+H45-J45</f>
        <v>-5000</v>
      </c>
      <c r="I47" s="373"/>
      <c r="J47" s="374"/>
      <c r="K47" s="316"/>
    </row>
    <row r="48" spans="7:11" ht="13.5" thickBot="1" x14ac:dyDescent="0.25">
      <c r="G48" s="272" t="s">
        <v>107</v>
      </c>
      <c r="H48" s="367">
        <f>+H45-K45</f>
        <v>-4000</v>
      </c>
      <c r="I48" s="368"/>
      <c r="J48" s="368"/>
      <c r="K48" s="369"/>
    </row>
    <row r="49" spans="7:9" ht="13.5" thickBot="1" x14ac:dyDescent="0.25"/>
    <row r="50" spans="7:9" ht="13.5" thickBot="1" x14ac:dyDescent="0.25">
      <c r="G50" s="40" t="s">
        <v>142</v>
      </c>
      <c r="H50" s="326"/>
      <c r="I50" s="327">
        <f>+H35+H42+H48</f>
        <v>-12000</v>
      </c>
    </row>
  </sheetData>
  <mergeCells count="19">
    <mergeCell ref="H40:I40"/>
    <mergeCell ref="H12:J12"/>
    <mergeCell ref="H18:I18"/>
    <mergeCell ref="H4:I4"/>
    <mergeCell ref="I5:J5"/>
    <mergeCell ref="H6:J6"/>
    <mergeCell ref="H10:I10"/>
    <mergeCell ref="I11:J11"/>
    <mergeCell ref="H17:I17"/>
    <mergeCell ref="J32:K32"/>
    <mergeCell ref="H33:I33"/>
    <mergeCell ref="I34:J34"/>
    <mergeCell ref="H35:K35"/>
    <mergeCell ref="J39:K39"/>
    <mergeCell ref="I41:J41"/>
    <mergeCell ref="H42:K42"/>
    <mergeCell ref="J46:K46"/>
    <mergeCell ref="H48:K48"/>
    <mergeCell ref="H47:J47"/>
  </mergeCells>
  <conditionalFormatting sqref="E9">
    <cfRule type="cellIs" dxfId="0" priority="1" operator="lessThan">
      <formula>-20000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showGridLines="0" workbookViewId="0">
      <selection sqref="A1:B1"/>
    </sheetView>
  </sheetViews>
  <sheetFormatPr defaultColWidth="11.42578125" defaultRowHeight="11.25" x14ac:dyDescent="0.2"/>
  <cols>
    <col min="1" max="1" width="33.5703125" style="159" bestFit="1" customWidth="1"/>
    <col min="2" max="2" width="12.28515625" style="159" bestFit="1" customWidth="1"/>
    <col min="3" max="3" width="19.28515625" style="159" customWidth="1"/>
    <col min="4" max="4" width="16.5703125" style="159" bestFit="1" customWidth="1"/>
    <col min="5" max="224" width="9.140625" style="159" customWidth="1"/>
    <col min="225" max="16384" width="11.42578125" style="159"/>
  </cols>
  <sheetData>
    <row r="1" spans="1:4" ht="28.5" customHeight="1" thickBot="1" x14ac:dyDescent="0.25">
      <c r="A1" s="380" t="s">
        <v>76</v>
      </c>
      <c r="B1" s="381"/>
      <c r="C1" s="157"/>
      <c r="D1" s="158"/>
    </row>
    <row r="2" spans="1:4" ht="12" thickBot="1" x14ac:dyDescent="0.25">
      <c r="A2" s="160" t="s">
        <v>44</v>
      </c>
      <c r="B2" s="161"/>
      <c r="C2" s="331">
        <v>1750000</v>
      </c>
      <c r="D2" s="162"/>
    </row>
    <row r="3" spans="1:4" ht="12" thickBot="1" x14ac:dyDescent="0.25">
      <c r="A3" s="163"/>
      <c r="B3" s="164"/>
      <c r="C3" s="164"/>
      <c r="D3" s="165"/>
    </row>
    <row r="4" spans="1:4" x14ac:dyDescent="0.2">
      <c r="A4" s="166"/>
      <c r="B4" s="167" t="s">
        <v>45</v>
      </c>
      <c r="C4" s="168" t="s">
        <v>2</v>
      </c>
      <c r="D4" s="169" t="s">
        <v>46</v>
      </c>
    </row>
    <row r="5" spans="1:4" x14ac:dyDescent="0.2">
      <c r="A5" s="163" t="s">
        <v>47</v>
      </c>
      <c r="B5" s="170"/>
      <c r="C5" s="332">
        <v>150000</v>
      </c>
      <c r="D5" s="172"/>
    </row>
    <row r="6" spans="1:4" x14ac:dyDescent="0.2">
      <c r="A6" s="163" t="s">
        <v>48</v>
      </c>
      <c r="B6" s="170"/>
      <c r="C6" s="333">
        <v>325000</v>
      </c>
      <c r="D6" s="172"/>
    </row>
    <row r="7" spans="1:4" ht="22.5" x14ac:dyDescent="0.2">
      <c r="A7" s="173"/>
      <c r="B7" s="174"/>
      <c r="C7" s="175" t="s">
        <v>49</v>
      </c>
      <c r="D7" s="176"/>
    </row>
    <row r="8" spans="1:4" x14ac:dyDescent="0.2">
      <c r="A8" s="163" t="s">
        <v>50</v>
      </c>
      <c r="B8" s="171"/>
      <c r="C8" s="332">
        <v>15000</v>
      </c>
      <c r="D8" s="172"/>
    </row>
    <row r="9" spans="1:4" ht="12" thickBot="1" x14ac:dyDescent="0.25">
      <c r="A9" s="163" t="s">
        <v>51</v>
      </c>
      <c r="B9" s="171"/>
      <c r="C9" s="332">
        <v>110000</v>
      </c>
      <c r="D9" s="172"/>
    </row>
    <row r="10" spans="1:4" x14ac:dyDescent="0.2">
      <c r="A10" s="177" t="s">
        <v>77</v>
      </c>
      <c r="B10" s="178"/>
      <c r="C10" s="179"/>
      <c r="D10" s="180"/>
    </row>
    <row r="11" spans="1:4" x14ac:dyDescent="0.2">
      <c r="A11" s="163" t="s">
        <v>18</v>
      </c>
      <c r="B11" s="170"/>
      <c r="C11" s="171">
        <f>+B11</f>
        <v>0</v>
      </c>
      <c r="D11" s="181"/>
    </row>
    <row r="12" spans="1:4" x14ac:dyDescent="0.2">
      <c r="A12" s="182" t="s">
        <v>78</v>
      </c>
      <c r="B12" s="183"/>
      <c r="C12" s="184"/>
      <c r="D12" s="181"/>
    </row>
    <row r="13" spans="1:4" ht="12" thickBot="1" x14ac:dyDescent="0.25">
      <c r="A13" s="160" t="s">
        <v>20</v>
      </c>
      <c r="B13" s="185"/>
      <c r="C13" s="186">
        <f>B13</f>
        <v>0</v>
      </c>
      <c r="D13" s="187"/>
    </row>
    <row r="14" spans="1:4" x14ac:dyDescent="0.2">
      <c r="A14" s="188" t="s">
        <v>79</v>
      </c>
      <c r="B14" s="189"/>
      <c r="C14" s="190"/>
      <c r="D14" s="181"/>
    </row>
    <row r="15" spans="1:4" x14ac:dyDescent="0.2">
      <c r="A15" s="163" t="s">
        <v>80</v>
      </c>
      <c r="B15" s="171"/>
      <c r="C15" s="332">
        <v>50000</v>
      </c>
      <c r="D15" s="172"/>
    </row>
    <row r="16" spans="1:4" ht="34.5" thickBot="1" x14ac:dyDescent="0.25">
      <c r="A16" s="191"/>
      <c r="B16" s="192"/>
      <c r="C16" s="193" t="s">
        <v>52</v>
      </c>
      <c r="D16" s="194"/>
    </row>
    <row r="17" spans="1:4" ht="12" thickBot="1" x14ac:dyDescent="0.25">
      <c r="A17" s="195" t="s">
        <v>33</v>
      </c>
      <c r="B17" s="196"/>
      <c r="C17" s="197"/>
      <c r="D17" s="198"/>
    </row>
    <row r="18" spans="1:4" x14ac:dyDescent="0.2">
      <c r="A18" s="188" t="s">
        <v>53</v>
      </c>
      <c r="B18" s="189"/>
      <c r="C18" s="199"/>
      <c r="D18" s="200"/>
    </row>
    <row r="19" spans="1:4" x14ac:dyDescent="0.2">
      <c r="A19" s="188" t="s">
        <v>54</v>
      </c>
      <c r="B19" s="189"/>
      <c r="C19" s="199"/>
      <c r="D19" s="200"/>
    </row>
    <row r="20" spans="1:4" x14ac:dyDescent="0.2">
      <c r="A20" s="182" t="s">
        <v>55</v>
      </c>
      <c r="B20" s="183"/>
      <c r="C20" s="201"/>
      <c r="D20" s="202"/>
    </row>
    <row r="21" spans="1:4" x14ac:dyDescent="0.2">
      <c r="A21" s="163" t="s">
        <v>56</v>
      </c>
      <c r="B21" s="171"/>
      <c r="C21" s="332">
        <v>29000</v>
      </c>
      <c r="D21" s="203"/>
    </row>
    <row r="22" spans="1:4" x14ac:dyDescent="0.2">
      <c r="A22" s="163" t="s">
        <v>57</v>
      </c>
      <c r="B22" s="171"/>
      <c r="C22" s="332">
        <v>40000</v>
      </c>
      <c r="D22" s="203"/>
    </row>
    <row r="23" spans="1:4" x14ac:dyDescent="0.2">
      <c r="A23" s="163" t="s">
        <v>58</v>
      </c>
      <c r="B23" s="171"/>
      <c r="C23" s="332">
        <v>40000</v>
      </c>
      <c r="D23" s="203"/>
    </row>
    <row r="24" spans="1:4" x14ac:dyDescent="0.2">
      <c r="A24" s="204" t="s">
        <v>59</v>
      </c>
      <c r="B24" s="183"/>
      <c r="C24" s="205"/>
      <c r="D24" s="206"/>
    </row>
    <row r="25" spans="1:4" ht="12" thickBot="1" x14ac:dyDescent="0.25">
      <c r="A25" s="207" t="s">
        <v>27</v>
      </c>
      <c r="B25" s="208"/>
      <c r="C25" s="209"/>
      <c r="D25" s="210"/>
    </row>
  </sheetData>
  <mergeCells count="1">
    <mergeCell ref="A1:B1"/>
  </mergeCells>
  <pageMargins left="0.75" right="0.75" top="1" bottom="1" header="0.5" footer="0.5"/>
  <pageSetup paperSize="9" orientation="landscape" horizontalDpi="360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7"/>
  <sheetViews>
    <sheetView showGridLines="0" zoomScaleNormal="100" workbookViewId="0"/>
  </sheetViews>
  <sheetFormatPr defaultColWidth="9.140625" defaultRowHeight="12.75" x14ac:dyDescent="0.2"/>
  <cols>
    <col min="1" max="1" width="43.28515625" style="218" bestFit="1" customWidth="1"/>
    <col min="2" max="2" width="14" style="218" bestFit="1" customWidth="1"/>
    <col min="3" max="3" width="13.7109375" style="218" bestFit="1" customWidth="1"/>
    <col min="4" max="4" width="15" style="218" bestFit="1" customWidth="1"/>
    <col min="5" max="7" width="14.85546875" style="243" customWidth="1"/>
    <col min="8" max="8" width="2.5703125" style="218" bestFit="1" customWidth="1"/>
    <col min="9" max="16384" width="9.140625" style="218"/>
  </cols>
  <sheetData>
    <row r="1" spans="1:7" ht="26.25" thickBot="1" x14ac:dyDescent="0.25">
      <c r="A1" s="211" t="s">
        <v>28</v>
      </c>
      <c r="B1" s="212" t="s">
        <v>1</v>
      </c>
      <c r="C1" s="213" t="s">
        <v>2</v>
      </c>
      <c r="D1" s="214" t="s">
        <v>3</v>
      </c>
      <c r="E1" s="215" t="s">
        <v>29</v>
      </c>
      <c r="F1" s="216" t="s">
        <v>30</v>
      </c>
      <c r="G1" s="217" t="s">
        <v>31</v>
      </c>
    </row>
    <row r="2" spans="1:7" x14ac:dyDescent="0.2">
      <c r="A2" s="219" t="s">
        <v>7</v>
      </c>
      <c r="B2" s="10">
        <f>SUM(E2:G2)</f>
        <v>3850000</v>
      </c>
      <c r="C2" s="11">
        <f>+B2</f>
        <v>3850000</v>
      </c>
      <c r="D2" s="12"/>
      <c r="E2" s="335">
        <v>660000</v>
      </c>
      <c r="F2" s="336">
        <v>990000</v>
      </c>
      <c r="G2" s="337">
        <v>2200000</v>
      </c>
    </row>
    <row r="3" spans="1:7" s="223" customFormat="1" ht="4.5" customHeight="1" x14ac:dyDescent="0.2">
      <c r="A3" s="262"/>
      <c r="B3" s="263"/>
      <c r="C3" s="263"/>
      <c r="D3" s="264"/>
      <c r="E3" s="262"/>
      <c r="F3" s="263"/>
      <c r="G3" s="264"/>
    </row>
    <row r="4" spans="1:7" x14ac:dyDescent="0.2">
      <c r="A4" s="219" t="s">
        <v>8</v>
      </c>
      <c r="B4" s="19"/>
      <c r="C4" s="224">
        <f>SUM(E4:G4)</f>
        <v>720000</v>
      </c>
      <c r="D4" s="230"/>
      <c r="E4" s="338">
        <v>220000</v>
      </c>
      <c r="F4" s="339">
        <v>140000</v>
      </c>
      <c r="G4" s="340">
        <v>360000</v>
      </c>
    </row>
    <row r="5" spans="1:7" x14ac:dyDescent="0.2">
      <c r="A5" s="219" t="s">
        <v>9</v>
      </c>
      <c r="B5" s="19"/>
      <c r="C5" s="224">
        <f t="shared" ref="C5:C6" si="0">SUM(E5:G5)</f>
        <v>470000</v>
      </c>
      <c r="D5" s="230"/>
      <c r="E5" s="338">
        <v>130000</v>
      </c>
      <c r="F5" s="339">
        <v>120000</v>
      </c>
      <c r="G5" s="340">
        <v>220000</v>
      </c>
    </row>
    <row r="6" spans="1:7" x14ac:dyDescent="0.2">
      <c r="A6" s="219" t="s">
        <v>10</v>
      </c>
      <c r="B6" s="19"/>
      <c r="C6" s="224">
        <f t="shared" si="0"/>
        <v>520000</v>
      </c>
      <c r="D6" s="225"/>
      <c r="E6" s="338">
        <v>120000</v>
      </c>
      <c r="F6" s="339">
        <v>140000</v>
      </c>
      <c r="G6" s="340">
        <v>260000</v>
      </c>
    </row>
    <row r="7" spans="1:7" s="223" customFormat="1" ht="4.5" customHeight="1" x14ac:dyDescent="0.2">
      <c r="A7" s="262"/>
      <c r="B7" s="263"/>
      <c r="C7" s="263"/>
      <c r="D7" s="264"/>
      <c r="E7" s="262"/>
      <c r="F7" s="263"/>
      <c r="G7" s="264"/>
    </row>
    <row r="8" spans="1:7" x14ac:dyDescent="0.2">
      <c r="A8" s="219" t="s">
        <v>11</v>
      </c>
      <c r="B8" s="226"/>
      <c r="C8" s="334">
        <v>80000</v>
      </c>
      <c r="D8" s="227"/>
      <c r="E8" s="228"/>
      <c r="F8" s="226"/>
      <c r="G8" s="227"/>
    </row>
    <row r="9" spans="1:7" x14ac:dyDescent="0.2">
      <c r="A9" s="219" t="s">
        <v>12</v>
      </c>
      <c r="B9" s="226"/>
      <c r="C9" s="334">
        <v>115000</v>
      </c>
      <c r="D9" s="227"/>
      <c r="E9" s="228"/>
      <c r="F9" s="226"/>
      <c r="G9" s="227"/>
    </row>
    <row r="10" spans="1:7" x14ac:dyDescent="0.2">
      <c r="A10" s="219" t="s">
        <v>13</v>
      </c>
      <c r="B10" s="226"/>
      <c r="C10" s="334">
        <v>210000</v>
      </c>
      <c r="D10" s="227"/>
      <c r="E10" s="228"/>
      <c r="F10" s="226"/>
      <c r="G10" s="227"/>
    </row>
    <row r="11" spans="1:7" x14ac:dyDescent="0.2">
      <c r="A11" s="255" t="s">
        <v>32</v>
      </c>
      <c r="B11" s="226"/>
      <c r="C11" s="269"/>
      <c r="D11" s="230"/>
      <c r="E11" s="228"/>
      <c r="F11" s="226"/>
      <c r="G11" s="227"/>
    </row>
    <row r="12" spans="1:7" x14ac:dyDescent="0.2">
      <c r="A12" s="219" t="s">
        <v>18</v>
      </c>
      <c r="B12" s="226"/>
      <c r="C12" s="265"/>
      <c r="D12" s="230"/>
      <c r="E12" s="228"/>
      <c r="F12" s="226"/>
      <c r="G12" s="227"/>
    </row>
    <row r="13" spans="1:7" x14ac:dyDescent="0.2">
      <c r="A13" s="255" t="s">
        <v>81</v>
      </c>
      <c r="B13" s="226"/>
      <c r="C13" s="269"/>
      <c r="D13" s="230"/>
      <c r="E13" s="228"/>
      <c r="F13" s="226"/>
      <c r="G13" s="227"/>
    </row>
    <row r="14" spans="1:7" x14ac:dyDescent="0.2">
      <c r="A14" s="219" t="s">
        <v>20</v>
      </c>
      <c r="B14" s="19"/>
      <c r="C14" s="265"/>
      <c r="D14" s="225"/>
      <c r="E14" s="266"/>
      <c r="F14" s="267"/>
      <c r="G14" s="268"/>
    </row>
    <row r="15" spans="1:7" x14ac:dyDescent="0.2">
      <c r="A15" s="255" t="s">
        <v>82</v>
      </c>
      <c r="B15" s="226"/>
      <c r="C15" s="256"/>
      <c r="D15" s="225"/>
      <c r="E15" s="228"/>
      <c r="F15" s="226"/>
      <c r="G15" s="227"/>
    </row>
    <row r="16" spans="1:7" ht="13.5" thickBot="1" x14ac:dyDescent="0.25">
      <c r="A16" s="219" t="s">
        <v>22</v>
      </c>
      <c r="B16" s="226"/>
      <c r="C16" s="334">
        <v>75000</v>
      </c>
      <c r="D16" s="227"/>
      <c r="E16" s="228"/>
      <c r="F16" s="226"/>
      <c r="G16" s="227"/>
    </row>
    <row r="17" spans="1:7" ht="13.5" thickBot="1" x14ac:dyDescent="0.25">
      <c r="A17" s="233" t="s">
        <v>33</v>
      </c>
      <c r="B17" s="234"/>
      <c r="C17" s="235"/>
      <c r="D17" s="236"/>
      <c r="E17" s="237"/>
      <c r="F17" s="234"/>
      <c r="G17" s="238"/>
    </row>
    <row r="18" spans="1:7" s="223" customFormat="1" ht="4.5" customHeight="1" x14ac:dyDescent="0.2">
      <c r="A18" s="270"/>
      <c r="B18" s="221"/>
      <c r="C18" s="221"/>
      <c r="D18" s="222"/>
      <c r="E18" s="220"/>
      <c r="F18" s="221"/>
      <c r="G18" s="222"/>
    </row>
    <row r="19" spans="1:7" ht="13.5" thickBot="1" x14ac:dyDescent="0.25">
      <c r="A19" s="255" t="s">
        <v>34</v>
      </c>
      <c r="B19" s="226"/>
      <c r="C19" s="239"/>
      <c r="D19" s="230"/>
      <c r="E19" s="240"/>
      <c r="F19" s="241"/>
      <c r="G19" s="242"/>
    </row>
    <row r="20" spans="1:7" x14ac:dyDescent="0.2">
      <c r="A20" s="244" t="s">
        <v>26</v>
      </c>
      <c r="B20" s="226"/>
      <c r="C20" s="239"/>
      <c r="D20" s="257"/>
    </row>
    <row r="21" spans="1:7" x14ac:dyDescent="0.2">
      <c r="A21" s="244" t="s">
        <v>36</v>
      </c>
      <c r="B21" s="226"/>
      <c r="C21" s="341">
        <v>1740750</v>
      </c>
      <c r="D21" s="257"/>
    </row>
    <row r="22" spans="1:7" x14ac:dyDescent="0.2">
      <c r="A22" s="219" t="s">
        <v>37</v>
      </c>
      <c r="B22" s="226"/>
      <c r="C22" s="341">
        <v>155000</v>
      </c>
      <c r="D22" s="227"/>
    </row>
    <row r="23" spans="1:7" x14ac:dyDescent="0.2">
      <c r="A23" s="219" t="s">
        <v>38</v>
      </c>
      <c r="B23" s="226"/>
      <c r="C23" s="341">
        <v>142500</v>
      </c>
      <c r="D23" s="227"/>
    </row>
    <row r="24" spans="1:7" x14ac:dyDescent="0.2">
      <c r="A24" s="219" t="s">
        <v>39</v>
      </c>
      <c r="B24" s="226"/>
      <c r="C24" s="341">
        <v>182500</v>
      </c>
      <c r="D24" s="227"/>
    </row>
    <row r="25" spans="1:7" x14ac:dyDescent="0.2">
      <c r="A25" s="219" t="s">
        <v>40</v>
      </c>
      <c r="B25" s="226"/>
      <c r="C25" s="341">
        <v>250000</v>
      </c>
      <c r="D25" s="227"/>
    </row>
    <row r="26" spans="1:7" x14ac:dyDescent="0.2">
      <c r="A26" s="244" t="s">
        <v>41</v>
      </c>
      <c r="B26" s="226"/>
      <c r="C26" s="239"/>
      <c r="D26" s="227"/>
    </row>
    <row r="27" spans="1:7" ht="13.5" thickBot="1" x14ac:dyDescent="0.25">
      <c r="A27" s="245" t="s">
        <v>27</v>
      </c>
      <c r="B27" s="246"/>
      <c r="C27" s="241">
        <f>C21-SUM(C22:C25)</f>
        <v>1010750</v>
      </c>
      <c r="D27" s="247"/>
    </row>
  </sheetData>
  <pageMargins left="0.47244094488188981" right="0.11811023622047245" top="0.98425196850393704" bottom="0.98425196850393704" header="0.51181102362204722" footer="0.51181102362204722"/>
  <pageSetup paperSize="9" scale="110" fitToHeight="2" orientation="landscape" horizont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5"/>
  <sheetViews>
    <sheetView showGridLines="0" zoomScaleNormal="100" workbookViewId="0">
      <selection activeCell="A5" sqref="A5"/>
    </sheetView>
  </sheetViews>
  <sheetFormatPr defaultColWidth="9.140625" defaultRowHeight="12.75" x14ac:dyDescent="0.2"/>
  <cols>
    <col min="1" max="1" width="43.28515625" style="218" bestFit="1" customWidth="1"/>
    <col min="2" max="2" width="14" style="218" bestFit="1" customWidth="1"/>
    <col min="3" max="3" width="13.7109375" style="218" bestFit="1" customWidth="1"/>
    <col min="4" max="4" width="15" style="218" bestFit="1" customWidth="1"/>
    <col min="5" max="5" width="11.42578125" style="243" bestFit="1" customWidth="1"/>
    <col min="6" max="6" width="10.85546875" style="243" bestFit="1" customWidth="1"/>
    <col min="7" max="7" width="12.42578125" style="243" bestFit="1" customWidth="1"/>
    <col min="8" max="8" width="2.5703125" style="218" bestFit="1" customWidth="1"/>
    <col min="9" max="16384" width="9.140625" style="218"/>
  </cols>
  <sheetData>
    <row r="1" spans="1:7" ht="26.25" thickBot="1" x14ac:dyDescent="0.25">
      <c r="A1" s="211" t="s">
        <v>0</v>
      </c>
      <c r="B1" s="212" t="s">
        <v>1</v>
      </c>
      <c r="C1" s="213" t="s">
        <v>2</v>
      </c>
      <c r="D1" s="214" t="s">
        <v>3</v>
      </c>
      <c r="E1" s="215" t="s">
        <v>4</v>
      </c>
      <c r="F1" s="216" t="s">
        <v>5</v>
      </c>
      <c r="G1" s="248" t="s">
        <v>6</v>
      </c>
    </row>
    <row r="2" spans="1:7" x14ac:dyDescent="0.2">
      <c r="A2" s="219" t="s">
        <v>7</v>
      </c>
      <c r="B2" s="10">
        <f>SUM(E2:G2)</f>
        <v>3500000</v>
      </c>
      <c r="C2" s="11">
        <f>B2</f>
        <v>3500000</v>
      </c>
      <c r="D2" s="12"/>
      <c r="E2" s="335">
        <v>600000</v>
      </c>
      <c r="F2" s="336">
        <v>900000</v>
      </c>
      <c r="G2" s="337">
        <v>2000000</v>
      </c>
    </row>
    <row r="3" spans="1:7" s="223" customFormat="1" ht="4.5" customHeight="1" x14ac:dyDescent="0.2">
      <c r="A3" s="220"/>
      <c r="B3" s="221"/>
      <c r="C3" s="221"/>
      <c r="D3" s="222"/>
      <c r="E3" s="342"/>
      <c r="F3" s="343"/>
      <c r="G3" s="344"/>
    </row>
    <row r="4" spans="1:7" x14ac:dyDescent="0.2">
      <c r="A4" s="219" t="s">
        <v>8</v>
      </c>
      <c r="B4" s="19">
        <f>SUM(E4:G4)</f>
        <v>660000</v>
      </c>
      <c r="C4" s="224">
        <f>+B4</f>
        <v>660000</v>
      </c>
      <c r="D4" s="230"/>
      <c r="E4" s="338">
        <v>200000</v>
      </c>
      <c r="F4" s="339">
        <v>120000</v>
      </c>
      <c r="G4" s="340">
        <v>340000</v>
      </c>
    </row>
    <row r="5" spans="1:7" x14ac:dyDescent="0.2">
      <c r="A5" s="219" t="s">
        <v>9</v>
      </c>
      <c r="B5" s="19">
        <f>SUM(E5:G5)</f>
        <v>390000</v>
      </c>
      <c r="C5" s="224">
        <f>+B5</f>
        <v>390000</v>
      </c>
      <c r="D5" s="230"/>
      <c r="E5" s="338">
        <v>120000</v>
      </c>
      <c r="F5" s="339">
        <v>90000</v>
      </c>
      <c r="G5" s="340">
        <v>180000</v>
      </c>
    </row>
    <row r="6" spans="1:7" x14ac:dyDescent="0.2">
      <c r="A6" s="219" t="s">
        <v>10</v>
      </c>
      <c r="B6" s="19">
        <f>SUM(E6:G6)</f>
        <v>460000</v>
      </c>
      <c r="C6" s="224">
        <f>+B6</f>
        <v>460000</v>
      </c>
      <c r="D6" s="225"/>
      <c r="E6" s="338">
        <v>100000</v>
      </c>
      <c r="F6" s="339">
        <v>120000</v>
      </c>
      <c r="G6" s="340">
        <v>240000</v>
      </c>
    </row>
    <row r="7" spans="1:7" s="223" customFormat="1" ht="4.5" customHeight="1" x14ac:dyDescent="0.2">
      <c r="A7" s="220"/>
      <c r="B7" s="221"/>
      <c r="C7" s="221"/>
      <c r="D7" s="222"/>
      <c r="E7" s="220"/>
      <c r="F7" s="221"/>
      <c r="G7" s="222"/>
    </row>
    <row r="8" spans="1:7" x14ac:dyDescent="0.2">
      <c r="A8" s="219" t="s">
        <v>11</v>
      </c>
      <c r="B8" s="226"/>
      <c r="C8" s="334">
        <v>130000</v>
      </c>
      <c r="D8" s="227"/>
      <c r="E8" s="228"/>
      <c r="F8" s="226"/>
      <c r="G8" s="227"/>
    </row>
    <row r="9" spans="1:7" x14ac:dyDescent="0.2">
      <c r="A9" s="219" t="s">
        <v>12</v>
      </c>
      <c r="B9" s="226"/>
      <c r="C9" s="334">
        <v>84000</v>
      </c>
      <c r="D9" s="227"/>
      <c r="E9" s="228"/>
      <c r="F9" s="226"/>
      <c r="G9" s="227"/>
    </row>
    <row r="10" spans="1:7" x14ac:dyDescent="0.2">
      <c r="A10" s="219" t="s">
        <v>13</v>
      </c>
      <c r="B10" s="226"/>
      <c r="C10" s="334">
        <v>105000</v>
      </c>
      <c r="D10" s="227"/>
      <c r="E10" s="228"/>
      <c r="F10" s="226"/>
      <c r="G10" s="227"/>
    </row>
    <row r="11" spans="1:7" x14ac:dyDescent="0.2">
      <c r="A11" s="219" t="s">
        <v>14</v>
      </c>
      <c r="B11" s="226"/>
      <c r="C11" s="334">
        <v>160000</v>
      </c>
      <c r="D11" s="227"/>
      <c r="E11" s="228"/>
      <c r="F11" s="226"/>
      <c r="G11" s="227"/>
    </row>
    <row r="12" spans="1:7" x14ac:dyDescent="0.2">
      <c r="A12" s="219" t="s">
        <v>15</v>
      </c>
      <c r="B12" s="226"/>
      <c r="C12" s="334">
        <v>152000</v>
      </c>
      <c r="D12" s="227"/>
      <c r="E12" s="228"/>
      <c r="F12" s="226"/>
      <c r="G12" s="227"/>
    </row>
    <row r="13" spans="1:7" ht="13.5" thickBot="1" x14ac:dyDescent="0.25">
      <c r="A13" s="219" t="s">
        <v>16</v>
      </c>
      <c r="B13" s="226"/>
      <c r="C13" s="334">
        <v>230000</v>
      </c>
      <c r="D13" s="227"/>
      <c r="E13" s="228"/>
      <c r="F13" s="226"/>
      <c r="G13" s="227"/>
    </row>
    <row r="14" spans="1:7" x14ac:dyDescent="0.2">
      <c r="A14" s="249" t="s">
        <v>17</v>
      </c>
      <c r="B14" s="250"/>
      <c r="C14" s="251"/>
      <c r="D14" s="252"/>
      <c r="E14" s="253"/>
      <c r="F14" s="250"/>
      <c r="G14" s="254"/>
    </row>
    <row r="15" spans="1:7" ht="13.5" thickBot="1" x14ac:dyDescent="0.25">
      <c r="A15" s="219" t="s">
        <v>18</v>
      </c>
      <c r="B15" s="226"/>
      <c r="C15" s="229"/>
      <c r="D15" s="230"/>
      <c r="E15" s="228"/>
      <c r="F15" s="226"/>
      <c r="G15" s="227"/>
    </row>
    <row r="16" spans="1:7" x14ac:dyDescent="0.2">
      <c r="A16" s="249" t="s">
        <v>19</v>
      </c>
      <c r="B16" s="250"/>
      <c r="C16" s="251"/>
      <c r="D16" s="252"/>
      <c r="E16" s="253"/>
      <c r="F16" s="250"/>
      <c r="G16" s="254"/>
    </row>
    <row r="17" spans="1:7" ht="13.5" thickBot="1" x14ac:dyDescent="0.25">
      <c r="A17" s="231" t="s">
        <v>20</v>
      </c>
      <c r="B17" s="33"/>
      <c r="C17" s="229"/>
      <c r="D17" s="232"/>
      <c r="E17" s="35"/>
      <c r="F17" s="36"/>
      <c r="G17" s="37"/>
    </row>
    <row r="18" spans="1:7" x14ac:dyDescent="0.2">
      <c r="A18" s="255" t="s">
        <v>21</v>
      </c>
      <c r="B18" s="226"/>
      <c r="C18" s="256"/>
      <c r="D18" s="225"/>
      <c r="E18" s="228"/>
      <c r="F18" s="226"/>
      <c r="G18" s="227"/>
    </row>
    <row r="19" spans="1:7" x14ac:dyDescent="0.2">
      <c r="A19" s="219" t="s">
        <v>22</v>
      </c>
      <c r="B19" s="226"/>
      <c r="C19" s="334">
        <v>225000</v>
      </c>
      <c r="D19" s="227"/>
      <c r="E19" s="228"/>
      <c r="F19" s="226"/>
      <c r="G19" s="227"/>
    </row>
    <row r="20" spans="1:7" ht="13.5" thickBot="1" x14ac:dyDescent="0.25">
      <c r="A20" s="219" t="s">
        <v>23</v>
      </c>
      <c r="B20" s="226"/>
      <c r="C20" s="334">
        <v>510000</v>
      </c>
      <c r="D20" s="227"/>
      <c r="E20" s="228"/>
      <c r="F20" s="226"/>
      <c r="G20" s="227"/>
    </row>
    <row r="21" spans="1:7" ht="13.5" thickBot="1" x14ac:dyDescent="0.25">
      <c r="A21" s="233" t="s">
        <v>24</v>
      </c>
      <c r="B21" s="234">
        <f>SUM(B18:B20)</f>
        <v>0</v>
      </c>
      <c r="C21" s="235"/>
      <c r="D21" s="236"/>
      <c r="E21" s="237">
        <f>SUM(E18:E20)</f>
        <v>0</v>
      </c>
      <c r="F21" s="234">
        <f>SUM(F18:F20)</f>
        <v>0</v>
      </c>
      <c r="G21" s="238">
        <f>SUM(G18:G20)</f>
        <v>0</v>
      </c>
    </row>
    <row r="22" spans="1:7" s="223" customFormat="1" ht="4.5" customHeight="1" x14ac:dyDescent="0.2">
      <c r="A22" s="220"/>
      <c r="B22" s="221"/>
      <c r="C22" s="221"/>
      <c r="D22" s="222"/>
      <c r="E22" s="220"/>
      <c r="F22" s="221"/>
      <c r="G22" s="222"/>
    </row>
    <row r="23" spans="1:7" x14ac:dyDescent="0.2">
      <c r="A23" s="255" t="s">
        <v>25</v>
      </c>
      <c r="B23" s="226"/>
      <c r="C23" s="239"/>
      <c r="D23" s="230"/>
      <c r="E23" s="228"/>
      <c r="F23" s="226"/>
      <c r="G23" s="227"/>
    </row>
    <row r="24" spans="1:7" x14ac:dyDescent="0.2">
      <c r="A24" s="244" t="s">
        <v>26</v>
      </c>
      <c r="B24" s="226"/>
      <c r="C24" s="239"/>
      <c r="D24" s="257">
        <f>SUM(D8:D21)</f>
        <v>0</v>
      </c>
      <c r="E24" s="258"/>
      <c r="F24" s="239"/>
      <c r="G24" s="230"/>
    </row>
    <row r="25" spans="1:7" ht="13.5" thickBot="1" x14ac:dyDescent="0.25">
      <c r="A25" s="231" t="s">
        <v>27</v>
      </c>
      <c r="B25" s="241"/>
      <c r="C25" s="241"/>
      <c r="D25" s="247"/>
      <c r="E25" s="259"/>
      <c r="F25" s="260"/>
      <c r="G25" s="261"/>
    </row>
  </sheetData>
  <pageMargins left="0.75" right="0.75" top="1" bottom="1" header="0.5" footer="0.5"/>
  <pageSetup paperSize="9" orientation="landscape" horizont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5"/>
  <sheetViews>
    <sheetView showGridLines="0" topLeftCell="A2" zoomScaleNormal="100" workbookViewId="0">
      <selection activeCell="B25" sqref="B25"/>
    </sheetView>
  </sheetViews>
  <sheetFormatPr defaultColWidth="11.42578125" defaultRowHeight="12.75" x14ac:dyDescent="0.2"/>
  <cols>
    <col min="1" max="1" width="50.7109375" style="82" customWidth="1"/>
    <col min="2" max="4" width="18.7109375" style="82" customWidth="1"/>
    <col min="5" max="207" width="9.140625" style="82" customWidth="1"/>
    <col min="208" max="16384" width="11.42578125" style="82"/>
  </cols>
  <sheetData>
    <row r="1" spans="1:4" ht="28.5" customHeight="1" thickBot="1" x14ac:dyDescent="0.25">
      <c r="A1" s="139" t="s">
        <v>75</v>
      </c>
      <c r="B1" s="140"/>
      <c r="C1" s="80"/>
      <c r="D1" s="81"/>
    </row>
    <row r="2" spans="1:4" ht="13.5" thickBot="1" x14ac:dyDescent="0.25">
      <c r="A2" s="83" t="s">
        <v>44</v>
      </c>
      <c r="B2" s="84"/>
      <c r="C2" s="85"/>
      <c r="D2" s="86"/>
    </row>
    <row r="3" spans="1:4" ht="13.5" thickBot="1" x14ac:dyDescent="0.25">
      <c r="A3" s="87"/>
      <c r="B3" s="88"/>
      <c r="C3" s="88"/>
      <c r="D3" s="89"/>
    </row>
    <row r="4" spans="1:4" x14ac:dyDescent="0.2">
      <c r="A4" s="90"/>
      <c r="B4" s="91" t="s">
        <v>45</v>
      </c>
      <c r="C4" s="92" t="s">
        <v>2</v>
      </c>
      <c r="D4" s="93" t="s">
        <v>46</v>
      </c>
    </row>
    <row r="5" spans="1:4" x14ac:dyDescent="0.2">
      <c r="A5" s="87" t="s">
        <v>47</v>
      </c>
      <c r="B5" s="19"/>
      <c r="C5" s="94"/>
      <c r="D5" s="95">
        <f>+B5-C5</f>
        <v>0</v>
      </c>
    </row>
    <row r="6" spans="1:4" x14ac:dyDescent="0.2">
      <c r="A6" s="87" t="s">
        <v>48</v>
      </c>
      <c r="B6" s="19"/>
      <c r="C6" s="19"/>
      <c r="D6" s="95">
        <f>+B6-C6</f>
        <v>0</v>
      </c>
    </row>
    <row r="7" spans="1:4" ht="25.5" x14ac:dyDescent="0.2">
      <c r="A7" s="96"/>
      <c r="B7" s="97"/>
      <c r="C7" s="98" t="s">
        <v>49</v>
      </c>
      <c r="D7" s="99">
        <f>SUM(D5:D6)</f>
        <v>0</v>
      </c>
    </row>
    <row r="8" spans="1:4" x14ac:dyDescent="0.2">
      <c r="A8" s="87" t="s">
        <v>50</v>
      </c>
      <c r="B8" s="94"/>
      <c r="C8" s="94"/>
      <c r="D8" s="95">
        <f>+B8-C8</f>
        <v>0</v>
      </c>
    </row>
    <row r="9" spans="1:4" ht="13.5" thickBot="1" x14ac:dyDescent="0.25">
      <c r="A9" s="87" t="s">
        <v>51</v>
      </c>
      <c r="B9" s="94"/>
      <c r="C9" s="94"/>
      <c r="D9" s="95">
        <f>+B9-C9</f>
        <v>0</v>
      </c>
    </row>
    <row r="10" spans="1:4" x14ac:dyDescent="0.2">
      <c r="A10" s="101" t="s">
        <v>32</v>
      </c>
      <c r="B10" s="102">
        <f>SUM(B5:B6,B8:B9)</f>
        <v>0</v>
      </c>
      <c r="C10" s="103"/>
      <c r="D10" s="104"/>
    </row>
    <row r="11" spans="1:4" x14ac:dyDescent="0.2">
      <c r="A11" s="87" t="s">
        <v>18</v>
      </c>
      <c r="B11" s="19"/>
      <c r="C11" s="94">
        <f>+B11</f>
        <v>0</v>
      </c>
      <c r="D11" s="105"/>
    </row>
    <row r="12" spans="1:4" x14ac:dyDescent="0.2">
      <c r="A12" s="106" t="s">
        <v>69</v>
      </c>
      <c r="B12" s="107">
        <f>SUM(B10:B11)</f>
        <v>0</v>
      </c>
      <c r="C12" s="108"/>
      <c r="D12" s="148"/>
    </row>
    <row r="13" spans="1:4" x14ac:dyDescent="0.2">
      <c r="A13" s="145" t="s">
        <v>20</v>
      </c>
      <c r="B13" s="146"/>
      <c r="C13" s="147">
        <f>B13</f>
        <v>0</v>
      </c>
      <c r="D13" s="105"/>
    </row>
    <row r="14" spans="1:4" x14ac:dyDescent="0.2">
      <c r="A14" s="110" t="s">
        <v>70</v>
      </c>
      <c r="B14" s="111">
        <f>SUM(B12:B13)</f>
        <v>0</v>
      </c>
      <c r="C14" s="112"/>
      <c r="D14" s="105"/>
    </row>
    <row r="15" spans="1:4" x14ac:dyDescent="0.2">
      <c r="A15" s="87" t="s">
        <v>71</v>
      </c>
      <c r="B15" s="94"/>
      <c r="C15" s="94"/>
      <c r="D15" s="95">
        <f>+B15-C15</f>
        <v>0</v>
      </c>
    </row>
    <row r="16" spans="1:4" ht="39" thickBot="1" x14ac:dyDescent="0.25">
      <c r="A16" s="113"/>
      <c r="B16" s="114"/>
      <c r="C16" s="115" t="s">
        <v>52</v>
      </c>
      <c r="D16" s="116">
        <f>SUM(D8:D15)</f>
        <v>0</v>
      </c>
    </row>
    <row r="17" spans="1:4" ht="13.5" thickBot="1" x14ac:dyDescent="0.25">
      <c r="A17" s="132" t="s">
        <v>33</v>
      </c>
      <c r="B17" s="117">
        <f>SUM(B14:B15)</f>
        <v>0</v>
      </c>
      <c r="C17" s="118"/>
      <c r="D17" s="119"/>
    </row>
    <row r="18" spans="1:4" x14ac:dyDescent="0.2">
      <c r="A18" s="110" t="s">
        <v>53</v>
      </c>
      <c r="B18" s="111">
        <f>+C2-B17</f>
        <v>0</v>
      </c>
      <c r="C18" s="120"/>
      <c r="D18" s="121"/>
    </row>
    <row r="19" spans="1:4" x14ac:dyDescent="0.2">
      <c r="A19" s="133" t="s">
        <v>54</v>
      </c>
      <c r="B19" s="134">
        <f>+D7+D16</f>
        <v>0</v>
      </c>
      <c r="C19" s="120"/>
      <c r="D19" s="121"/>
    </row>
    <row r="20" spans="1:4" x14ac:dyDescent="0.2">
      <c r="A20" s="106" t="s">
        <v>55</v>
      </c>
      <c r="B20" s="107">
        <f>+B18+B19</f>
        <v>0</v>
      </c>
      <c r="C20" s="122"/>
      <c r="D20" s="123"/>
    </row>
    <row r="21" spans="1:4" x14ac:dyDescent="0.2">
      <c r="A21" s="87" t="s">
        <v>56</v>
      </c>
      <c r="B21" s="94"/>
      <c r="C21" s="94"/>
      <c r="D21" s="124">
        <f>+B21-C21</f>
        <v>0</v>
      </c>
    </row>
    <row r="22" spans="1:4" x14ac:dyDescent="0.2">
      <c r="A22" s="87" t="s">
        <v>57</v>
      </c>
      <c r="B22" s="94"/>
      <c r="C22" s="94"/>
      <c r="D22" s="124">
        <f>+B22-C22</f>
        <v>0</v>
      </c>
    </row>
    <row r="23" spans="1:4" x14ac:dyDescent="0.2">
      <c r="A23" s="87" t="s">
        <v>58</v>
      </c>
      <c r="B23" s="94"/>
      <c r="C23" s="94"/>
      <c r="D23" s="124">
        <f>+B23-C23</f>
        <v>0</v>
      </c>
    </row>
    <row r="24" spans="1:4" x14ac:dyDescent="0.2">
      <c r="A24" s="135" t="s">
        <v>59</v>
      </c>
      <c r="B24" s="136">
        <f>SUM(D21:D23)</f>
        <v>0</v>
      </c>
      <c r="C24" s="126"/>
      <c r="D24" s="127"/>
    </row>
    <row r="25" spans="1:4" ht="13.5" thickBot="1" x14ac:dyDescent="0.25">
      <c r="A25" s="128" t="s">
        <v>27</v>
      </c>
      <c r="B25" s="129">
        <f>+B20-SUM(B21:B23)+B24</f>
        <v>0</v>
      </c>
      <c r="C25" s="130"/>
      <c r="D25" s="131"/>
    </row>
  </sheetData>
  <pageMargins left="0.75" right="0.75" top="1" bottom="1" header="0.5" footer="0.5"/>
  <pageSetup paperSize="9" orientation="landscape" horizontalDpi="360" r:id="rId1"/>
  <headerFooter alignWithMargins="0">
    <oddHeader>&amp;C||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8"/>
  <sheetViews>
    <sheetView showGridLines="0" zoomScaleNormal="100" workbookViewId="0"/>
  </sheetViews>
  <sheetFormatPr defaultColWidth="11.42578125" defaultRowHeight="12.75" x14ac:dyDescent="0.2"/>
  <cols>
    <col min="1" max="1" width="50.7109375" style="82" customWidth="1"/>
    <col min="2" max="4" width="18.7109375" style="82" customWidth="1"/>
    <col min="5" max="199" width="9.140625" style="82" customWidth="1"/>
    <col min="200" max="16384" width="11.42578125" style="82"/>
  </cols>
  <sheetData>
    <row r="1" spans="1:4" ht="28.5" customHeight="1" thickBot="1" x14ac:dyDescent="0.25">
      <c r="A1" s="141" t="s">
        <v>72</v>
      </c>
      <c r="B1" s="142"/>
      <c r="C1" s="80"/>
      <c r="D1" s="81"/>
    </row>
    <row r="2" spans="1:4" ht="13.5" thickBot="1" x14ac:dyDescent="0.25">
      <c r="A2" s="144" t="s">
        <v>73</v>
      </c>
      <c r="B2" s="84"/>
      <c r="C2" s="85"/>
      <c r="D2" s="86"/>
    </row>
    <row r="3" spans="1:4" ht="13.5" thickBot="1" x14ac:dyDescent="0.25">
      <c r="A3" s="87"/>
      <c r="B3" s="88"/>
      <c r="C3" s="88"/>
      <c r="D3" s="89"/>
    </row>
    <row r="4" spans="1:4" x14ac:dyDescent="0.2">
      <c r="A4" s="90"/>
      <c r="B4" s="91" t="s">
        <v>45</v>
      </c>
      <c r="C4" s="92" t="s">
        <v>2</v>
      </c>
      <c r="D4" s="93" t="s">
        <v>46</v>
      </c>
    </row>
    <row r="5" spans="1:4" x14ac:dyDescent="0.2">
      <c r="A5" s="87" t="s">
        <v>47</v>
      </c>
      <c r="B5" s="19"/>
      <c r="C5" s="94"/>
      <c r="D5" s="95">
        <f>+B5-C5</f>
        <v>0</v>
      </c>
    </row>
    <row r="6" spans="1:4" x14ac:dyDescent="0.2">
      <c r="A6" s="87" t="s">
        <v>60</v>
      </c>
      <c r="B6" s="19"/>
      <c r="C6" s="94"/>
      <c r="D6" s="95">
        <f>+B6-C6</f>
        <v>0</v>
      </c>
    </row>
    <row r="7" spans="1:4" x14ac:dyDescent="0.2">
      <c r="A7" s="87" t="s">
        <v>60</v>
      </c>
      <c r="B7" s="19"/>
      <c r="C7" s="19"/>
      <c r="D7" s="95">
        <f>+B7-C7</f>
        <v>0</v>
      </c>
    </row>
    <row r="8" spans="1:4" ht="25.5" x14ac:dyDescent="0.2">
      <c r="A8" s="96"/>
      <c r="B8" s="97"/>
      <c r="C8" s="98" t="s">
        <v>49</v>
      </c>
      <c r="D8" s="143">
        <f>SUM(D5:D7)</f>
        <v>0</v>
      </c>
    </row>
    <row r="9" spans="1:4" x14ac:dyDescent="0.2">
      <c r="A9" s="87" t="s">
        <v>61</v>
      </c>
      <c r="B9" s="94"/>
      <c r="C9" s="94"/>
      <c r="D9" s="95">
        <f>+B9-C9</f>
        <v>0</v>
      </c>
    </row>
    <row r="10" spans="1:4" x14ac:dyDescent="0.2">
      <c r="A10" s="87" t="s">
        <v>62</v>
      </c>
      <c r="B10" s="94"/>
      <c r="C10" s="94"/>
      <c r="D10" s="95">
        <f>+B10-C10</f>
        <v>0</v>
      </c>
    </row>
    <row r="11" spans="1:4" x14ac:dyDescent="0.2">
      <c r="A11" s="87" t="s">
        <v>63</v>
      </c>
      <c r="B11" s="94"/>
      <c r="C11" s="94"/>
      <c r="D11" s="95">
        <f>+B11-C11</f>
        <v>0</v>
      </c>
    </row>
    <row r="12" spans="1:4" ht="13.5" thickBot="1" x14ac:dyDescent="0.25">
      <c r="A12" s="87" t="s">
        <v>64</v>
      </c>
      <c r="B12" s="94"/>
      <c r="C12" s="94"/>
      <c r="D12" s="95">
        <f>+B12-C12</f>
        <v>0</v>
      </c>
    </row>
    <row r="13" spans="1:4" x14ac:dyDescent="0.2">
      <c r="A13" s="101" t="s">
        <v>17</v>
      </c>
      <c r="B13" s="102">
        <f>SUM(B5:B7,B9:B12)</f>
        <v>0</v>
      </c>
      <c r="C13" s="103"/>
      <c r="D13" s="104"/>
    </row>
    <row r="14" spans="1:4" ht="13.5" thickBot="1" x14ac:dyDescent="0.25">
      <c r="A14" s="83" t="s">
        <v>18</v>
      </c>
      <c r="B14" s="33"/>
      <c r="C14" s="137">
        <f>B14</f>
        <v>0</v>
      </c>
      <c r="D14" s="149"/>
    </row>
    <row r="15" spans="1:4" x14ac:dyDescent="0.2">
      <c r="A15" s="110" t="s">
        <v>65</v>
      </c>
      <c r="B15" s="111">
        <f>SUM(B13:B14)</f>
        <v>0</v>
      </c>
      <c r="C15" s="112"/>
      <c r="D15" s="105"/>
    </row>
    <row r="16" spans="1:4" ht="13.5" thickBot="1" x14ac:dyDescent="0.25">
      <c r="A16" s="83" t="s">
        <v>20</v>
      </c>
      <c r="B16" s="33"/>
      <c r="C16" s="137">
        <f>B16</f>
        <v>0</v>
      </c>
      <c r="D16" s="109"/>
    </row>
    <row r="17" spans="1:7" x14ac:dyDescent="0.2">
      <c r="A17" s="110" t="s">
        <v>21</v>
      </c>
      <c r="B17" s="111">
        <f>SUM(B15:B16)</f>
        <v>0</v>
      </c>
      <c r="C17" s="112"/>
      <c r="D17" s="105"/>
    </row>
    <row r="18" spans="1:7" x14ac:dyDescent="0.2">
      <c r="A18" s="87" t="s">
        <v>71</v>
      </c>
      <c r="B18" s="94"/>
      <c r="C18" s="94"/>
      <c r="D18" s="95">
        <f>+B18-C18</f>
        <v>0</v>
      </c>
    </row>
    <row r="19" spans="1:7" ht="13.5" thickBot="1" x14ac:dyDescent="0.25">
      <c r="A19" s="83" t="s">
        <v>74</v>
      </c>
      <c r="B19" s="153"/>
      <c r="C19" s="153"/>
      <c r="D19" s="154">
        <f>+B19-C19</f>
        <v>0</v>
      </c>
      <c r="G19" s="100"/>
    </row>
    <row r="20" spans="1:7" ht="39" thickBot="1" x14ac:dyDescent="0.25">
      <c r="A20" s="150"/>
      <c r="B20" s="112"/>
      <c r="C20" s="151" t="s">
        <v>66</v>
      </c>
      <c r="D20" s="152">
        <f>SUM(D9:D19)</f>
        <v>0</v>
      </c>
    </row>
    <row r="21" spans="1:7" ht="13.5" thickBot="1" x14ac:dyDescent="0.25">
      <c r="A21" s="132" t="s">
        <v>67</v>
      </c>
      <c r="B21" s="117">
        <f>SUM(B17:B19)</f>
        <v>0</v>
      </c>
      <c r="C21" s="118"/>
      <c r="D21" s="119"/>
    </row>
    <row r="22" spans="1:7" x14ac:dyDescent="0.2">
      <c r="A22" s="110" t="s">
        <v>25</v>
      </c>
      <c r="B22" s="111">
        <f>+C2-B21</f>
        <v>0</v>
      </c>
      <c r="C22" s="120"/>
      <c r="D22" s="121"/>
    </row>
    <row r="23" spans="1:7" x14ac:dyDescent="0.2">
      <c r="A23" s="133" t="s">
        <v>68</v>
      </c>
      <c r="B23" s="134">
        <f>+D8+D20</f>
        <v>0</v>
      </c>
      <c r="C23" s="120"/>
      <c r="D23" s="121"/>
    </row>
    <row r="24" spans="1:7" ht="13.5" thickBot="1" x14ac:dyDescent="0.25">
      <c r="A24" s="128" t="s">
        <v>27</v>
      </c>
      <c r="B24" s="129">
        <f>+B22+B23</f>
        <v>0</v>
      </c>
      <c r="C24" s="155"/>
      <c r="D24" s="156"/>
    </row>
    <row r="26" spans="1:7" x14ac:dyDescent="0.2">
      <c r="B26" s="138"/>
      <c r="C26" s="125"/>
    </row>
    <row r="27" spans="1:7" x14ac:dyDescent="0.2">
      <c r="C27" s="125"/>
    </row>
    <row r="28" spans="1:7" x14ac:dyDescent="0.2">
      <c r="C28" s="125"/>
    </row>
  </sheetData>
  <pageMargins left="0.75" right="0.75" top="1" bottom="1" header="0.5" footer="0.5"/>
  <pageSetup paperSize="9" orientation="landscape" horizont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Forside</vt:lpstr>
      <vt:lpstr>Beholdningsendringer</vt:lpstr>
      <vt:lpstr>Budsjettert til virkelig res</vt:lpstr>
      <vt:lpstr>Avviksanalyse kostnader</vt:lpstr>
      <vt:lpstr>11.4 BEB Konfeksjon</vt:lpstr>
      <vt:lpstr>Appendiks Brandvik</vt:lpstr>
      <vt:lpstr>Appendiks Lade Metall</vt:lpstr>
      <vt:lpstr>Standardkostregnskap_Bidrag</vt:lpstr>
      <vt:lpstr>Standardkostregnskap_Selvkost</vt:lpstr>
      <vt:lpstr>Normalregnskaps_Bidrag</vt:lpstr>
      <vt:lpstr>Normalregnskap_Selvkost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Berg</dc:creator>
  <cp:lastModifiedBy>Terje Berg</cp:lastModifiedBy>
  <cp:lastPrinted>2017-08-02T10:02:21Z</cp:lastPrinted>
  <dcterms:created xsi:type="dcterms:W3CDTF">2017-08-02T09:03:35Z</dcterms:created>
  <dcterms:modified xsi:type="dcterms:W3CDTF">2021-05-05T06:27:21Z</dcterms:modified>
</cp:coreProperties>
</file>